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10" windowHeight="5550" firstSheet="1" activeTab="1"/>
  </bookViews>
  <sheets>
    <sheet name="九十六年附表" sheetId="1" r:id="rId1"/>
    <sheet name="101年附表" sheetId="2" r:id="rId2"/>
  </sheets>
  <definedNames>
    <definedName name="\M">#REF!</definedName>
    <definedName name="串">#REF!</definedName>
    <definedName name="清">#REF!</definedName>
  </definedNames>
  <calcPr fullCalcOnLoad="1"/>
</workbook>
</file>

<file path=xl/sharedStrings.xml><?xml version="1.0" encoding="utf-8"?>
<sst xmlns="http://schemas.openxmlformats.org/spreadsheetml/2006/main" count="299" uniqueCount="117">
  <si>
    <r>
      <t>89</t>
    </r>
    <r>
      <rPr>
        <sz val="11"/>
        <rFont val="標楷體"/>
        <family val="4"/>
      </rPr>
      <t>年</t>
    </r>
  </si>
  <si>
    <t>春節所在月份</t>
  </si>
  <si>
    <t>括弧中數字為當月票據交換及退票所包含之月底日個數（即高峰日個數）</t>
  </si>
  <si>
    <t>　　　單位：張，新台幣百萬元，％</t>
  </si>
  <si>
    <t>存款不足退票比率</t>
  </si>
  <si>
    <t>營業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</si>
  <si>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</si>
  <si>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</si>
  <si>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</si>
  <si>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</si>
  <si>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</si>
  <si>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</si>
  <si>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</si>
  <si>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</si>
  <si>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t>-</t>
  </si>
  <si>
    <t>*</t>
  </si>
  <si>
    <t xml:space="preserve">*   </t>
  </si>
  <si>
    <t xml:space="preserve">**  </t>
  </si>
  <si>
    <r>
      <t xml:space="preserve">        4</t>
    </r>
    <r>
      <rPr>
        <sz val="11"/>
        <rFont val="標楷體"/>
        <family val="4"/>
      </rPr>
      <t>月</t>
    </r>
  </si>
  <si>
    <r>
      <t xml:space="preserve">        6</t>
    </r>
    <r>
      <rPr>
        <sz val="11"/>
        <rFont val="標楷體"/>
        <family val="4"/>
      </rPr>
      <t>月</t>
    </r>
  </si>
  <si>
    <r>
      <t>2</t>
    </r>
    <r>
      <rPr>
        <sz val="11"/>
        <rFont val="標楷體"/>
        <family val="4"/>
      </rPr>
      <t>月</t>
    </r>
  </si>
  <si>
    <r>
      <t xml:space="preserve">    12</t>
    </r>
    <r>
      <rPr>
        <sz val="11"/>
        <rFont val="標楷體"/>
        <family val="4"/>
      </rPr>
      <t>月</t>
    </r>
  </si>
  <si>
    <r>
      <t>92</t>
    </r>
    <r>
      <rPr>
        <sz val="11"/>
        <rFont val="標楷體"/>
        <family val="4"/>
      </rPr>
      <t>年</t>
    </r>
  </si>
  <si>
    <r>
      <t xml:space="preserve">    11</t>
    </r>
    <r>
      <rPr>
        <sz val="11"/>
        <rFont val="標楷體"/>
        <family val="4"/>
      </rPr>
      <t>月</t>
    </r>
  </si>
  <si>
    <r>
      <t xml:space="preserve">        5</t>
    </r>
    <r>
      <rPr>
        <sz val="11"/>
        <rFont val="標楷體"/>
        <family val="4"/>
      </rPr>
      <t>月</t>
    </r>
  </si>
  <si>
    <r>
      <t xml:space="preserve">        7</t>
    </r>
    <r>
      <rPr>
        <sz val="11"/>
        <rFont val="標楷體"/>
        <family val="4"/>
      </rPr>
      <t>月</t>
    </r>
  </si>
  <si>
    <r>
      <t xml:space="preserve">        8</t>
    </r>
    <r>
      <rPr>
        <sz val="11"/>
        <rFont val="標楷體"/>
        <family val="4"/>
      </rPr>
      <t>月</t>
    </r>
  </si>
  <si>
    <r>
      <t>3</t>
    </r>
    <r>
      <rPr>
        <sz val="11"/>
        <rFont val="標楷體"/>
        <family val="4"/>
      </rPr>
      <t>月</t>
    </r>
  </si>
  <si>
    <r>
      <t xml:space="preserve">        9</t>
    </r>
    <r>
      <rPr>
        <sz val="11"/>
        <rFont val="標楷體"/>
        <family val="4"/>
      </rPr>
      <t>月</t>
    </r>
  </si>
  <si>
    <r>
      <t xml:space="preserve">        10</t>
    </r>
    <r>
      <rPr>
        <sz val="11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</si>
  <si>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</si>
  <si>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5</t>
    </r>
    <r>
      <rPr>
        <sz val="11"/>
        <rFont val="標楷體"/>
        <family val="4"/>
      </rPr>
      <t>月</t>
    </r>
  </si>
  <si>
    <r>
      <t>8</t>
    </r>
    <r>
      <rPr>
        <sz val="11"/>
        <rFont val="標楷體"/>
        <family val="4"/>
      </rPr>
      <t>月</t>
    </r>
  </si>
  <si>
    <r>
      <t>11</t>
    </r>
    <r>
      <rPr>
        <sz val="11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</si>
  <si>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月累計</t>
    </r>
  </si>
  <si>
    <r>
      <t xml:space="preserve"> </t>
    </r>
    <r>
      <rPr>
        <b/>
        <sz val="18"/>
        <rFont val="標楷體"/>
        <family val="4"/>
      </rPr>
      <t>台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地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票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據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換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存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款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不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足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票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概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況</t>
    </r>
  </si>
  <si>
    <r>
      <t>交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換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票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據</t>
    </r>
  </si>
  <si>
    <r>
      <t>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不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足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票</t>
    </r>
  </si>
  <si>
    <r>
      <t xml:space="preserve">    </t>
    </r>
    <r>
      <rPr>
        <sz val="11"/>
        <rFont val="標楷體"/>
        <family val="4"/>
      </rPr>
      <t>日數</t>
    </r>
    <r>
      <rPr>
        <sz val="11"/>
        <rFont val="Times New Roman"/>
        <family val="1"/>
      </rPr>
      <t>**</t>
    </r>
  </si>
  <si>
    <r>
      <t>85</t>
    </r>
    <r>
      <rPr>
        <sz val="11"/>
        <rFont val="標楷體"/>
        <family val="4"/>
      </rPr>
      <t>年</t>
    </r>
  </si>
  <si>
    <r>
      <t>86</t>
    </r>
    <r>
      <rPr>
        <sz val="11"/>
        <rFont val="標楷體"/>
        <family val="4"/>
      </rPr>
      <t>年</t>
    </r>
  </si>
  <si>
    <r>
      <t>87</t>
    </r>
    <r>
      <rPr>
        <sz val="11"/>
        <rFont val="標楷體"/>
        <family val="4"/>
      </rPr>
      <t>年</t>
    </r>
  </si>
  <si>
    <r>
      <t>88</t>
    </r>
    <r>
      <rPr>
        <sz val="11"/>
        <rFont val="標楷體"/>
        <family val="4"/>
      </rPr>
      <t>年</t>
    </r>
  </si>
  <si>
    <r>
      <t>90</t>
    </r>
    <r>
      <rPr>
        <sz val="11"/>
        <rFont val="標楷體"/>
        <family val="4"/>
      </rPr>
      <t>年</t>
    </r>
  </si>
  <si>
    <r>
      <t>91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</si>
  <si>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</si>
  <si>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</si>
  <si>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</si>
  <si>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</si>
  <si>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17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</si>
  <si>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23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</si>
  <si>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19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</si>
  <si>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</si>
  <si>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</si>
  <si>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</si>
  <si>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23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</si>
  <si>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</si>
  <si>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</si>
  <si>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</si>
  <si>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</si>
  <si>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14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</si>
  <si>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23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</si>
  <si>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4</t>
    </r>
    <r>
      <rPr>
        <sz val="11"/>
        <rFont val="標楷體"/>
        <family val="4"/>
      </rPr>
      <t>月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</si>
  <si>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</si>
  <si>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</si>
  <si>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6</t>
    </r>
    <r>
      <rPr>
        <sz val="11"/>
        <rFont val="標楷體"/>
        <family val="4"/>
      </rPr>
      <t>月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</si>
  <si>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</si>
  <si>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7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</si>
  <si>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</si>
  <si>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18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</si>
  <si>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10</t>
    </r>
    <r>
      <rPr>
        <sz val="11"/>
        <rFont val="標楷體"/>
        <family val="4"/>
      </rPr>
      <t>月</t>
    </r>
  </si>
  <si>
    <r>
      <t>12</t>
    </r>
    <r>
      <rPr>
        <sz val="11"/>
        <rFont val="標楷體"/>
        <family val="4"/>
      </rPr>
      <t>月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</si>
  <si>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</si>
  <si>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月累計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</si>
  <si>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</si>
  <si>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</si>
  <si>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交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換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票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據</t>
    </r>
  </si>
  <si>
    <r>
      <t>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不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足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票</t>
    </r>
  </si>
  <si>
    <r>
      <t xml:space="preserve">    </t>
    </r>
    <r>
      <rPr>
        <sz val="11"/>
        <rFont val="標楷體"/>
        <family val="4"/>
      </rPr>
      <t>日數</t>
    </r>
    <r>
      <rPr>
        <sz val="11"/>
        <rFont val="Times New Roman"/>
        <family val="1"/>
      </rPr>
      <t>**</t>
    </r>
  </si>
  <si>
    <r>
      <t>85</t>
    </r>
    <r>
      <rPr>
        <sz val="11"/>
        <rFont val="標楷體"/>
        <family val="4"/>
      </rPr>
      <t>年</t>
    </r>
  </si>
  <si>
    <r>
      <t>86</t>
    </r>
    <r>
      <rPr>
        <sz val="11"/>
        <rFont val="標楷體"/>
        <family val="4"/>
      </rPr>
      <t>年</t>
    </r>
  </si>
  <si>
    <r>
      <t>87</t>
    </r>
    <r>
      <rPr>
        <sz val="11"/>
        <rFont val="標楷體"/>
        <family val="4"/>
      </rPr>
      <t>年</t>
    </r>
  </si>
  <si>
    <r>
      <t>88</t>
    </r>
    <r>
      <rPr>
        <sz val="11"/>
        <rFont val="標楷體"/>
        <family val="4"/>
      </rPr>
      <t>年</t>
    </r>
  </si>
  <si>
    <r>
      <t>90</t>
    </r>
    <r>
      <rPr>
        <sz val="11"/>
        <rFont val="標楷體"/>
        <family val="4"/>
      </rPr>
      <t>年</t>
    </r>
  </si>
  <si>
    <r>
      <t>91</t>
    </r>
    <r>
      <rPr>
        <sz val="11"/>
        <rFont val="標楷體"/>
        <family val="4"/>
      </rPr>
      <t>年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</si>
  <si>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</si>
  <si>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</si>
  <si>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</si>
  <si>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</si>
  <si>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</si>
  <si>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</si>
  <si>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</si>
  <si>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2</t>
    </r>
    <r>
      <rPr>
        <sz val="11"/>
        <rFont val="標楷體"/>
        <family val="4"/>
      </rPr>
      <t>月</t>
    </r>
  </si>
  <si>
    <r>
      <t>6</t>
    </r>
    <r>
      <rPr>
        <sz val="11"/>
        <rFont val="標楷體"/>
        <family val="4"/>
      </rPr>
      <t>月</t>
    </r>
  </si>
  <si>
    <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</si>
  <si>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</si>
  <si>
    <r>
      <t>100</t>
    </r>
    <r>
      <rPr>
        <sz val="11"/>
        <rFont val="標楷體"/>
        <family val="4"/>
      </rPr>
      <t>年</t>
    </r>
  </si>
  <si>
    <r>
      <t>15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</si>
  <si>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</si>
  <si>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</si>
  <si>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</si>
  <si>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17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</si>
  <si>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23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</si>
  <si>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</si>
  <si>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</si>
  <si>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</si>
  <si>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t>　　單位：張，新台幣百萬元，％</t>
  </si>
  <si>
    <r>
      <t>8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</si>
  <si>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</si>
  <si>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</si>
  <si>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10</t>
    </r>
    <r>
      <rPr>
        <sz val="11"/>
        <rFont val="標楷體"/>
        <family val="4"/>
      </rPr>
      <t>月</t>
    </r>
  </si>
  <si>
    <r>
      <rPr>
        <b/>
        <sz val="18"/>
        <rFont val="標楷體"/>
        <family val="4"/>
      </rPr>
      <t>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表</t>
    </r>
    <r>
      <rPr>
        <b/>
        <sz val="18"/>
        <rFont val="Times New Roman"/>
        <family val="1"/>
      </rPr>
      <t xml:space="preserve">   </t>
    </r>
    <r>
      <rPr>
        <b/>
        <sz val="18"/>
        <rFont val="標楷體"/>
        <family val="4"/>
      </rPr>
      <t>台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地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票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據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換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存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款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不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足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票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概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況</t>
    </r>
  </si>
  <si>
    <r>
      <t>11</t>
    </r>
    <r>
      <rPr>
        <sz val="11"/>
        <rFont val="標楷體"/>
        <family val="4"/>
      </rPr>
      <t>月</t>
    </r>
  </si>
  <si>
    <r>
      <t>12</t>
    </r>
    <r>
      <rPr>
        <sz val="11"/>
        <rFont val="標楷體"/>
        <family val="4"/>
      </rPr>
      <t>月</t>
    </r>
  </si>
  <si>
    <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月累計</t>
    </r>
  </si>
  <si>
    <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月累計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</si>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</sst>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);[Red]\(#,##0\)"/>
    <numFmt numFmtId="178" formatCode="#,##0_ "/>
    <numFmt numFmtId="179" formatCode="0.0"/>
    <numFmt numFmtId="180" formatCode="0.00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_);[Red]\(0.00\)"/>
    <numFmt numFmtId="187" formatCode="#,##0.00_ "/>
    <numFmt numFmtId="188" formatCode="#,##0.00_);[Red]\(#,##0.00\)"/>
    <numFmt numFmtId="189" formatCode="&quot;$&quot;#,##0.00"/>
  </numFmts>
  <fonts count="35">
    <font>
      <sz val="10"/>
      <name val="Courier"/>
      <family val="3"/>
    </font>
    <font>
      <b/>
      <sz val="12"/>
      <name val="Courier"/>
      <family val="3"/>
    </font>
    <font>
      <i/>
      <sz val="12"/>
      <name val="Courier"/>
      <family val="3"/>
    </font>
    <font>
      <b/>
      <i/>
      <sz val="12"/>
      <name val="Courier"/>
      <family val="3"/>
    </font>
    <font>
      <sz val="12"/>
      <name val="Courier"/>
      <family val="3"/>
    </font>
    <font>
      <sz val="9"/>
      <name val="新細明體"/>
      <family val="1"/>
    </font>
    <font>
      <sz val="11"/>
      <name val="標楷體"/>
      <family val="4"/>
    </font>
    <font>
      <sz val="10"/>
      <name val="CG Omeg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ourier"/>
      <family val="3"/>
    </font>
    <font>
      <sz val="11"/>
      <name val="CG Omega"/>
      <family val="2"/>
    </font>
    <font>
      <b/>
      <sz val="18"/>
      <name val="標楷體"/>
      <family val="4"/>
    </font>
    <font>
      <b/>
      <sz val="18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4" fillId="0" borderId="0" applyFont="0" applyFill="0" applyBorder="0" applyAlignment="0" applyProtection="0"/>
    <xf numFmtId="0" fontId="23" fillId="17" borderId="2" applyNumberFormat="0" applyAlignment="0" applyProtection="0"/>
    <xf numFmtId="6" fontId="4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178" fontId="9" fillId="0" borderId="15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8" fontId="9" fillId="0" borderId="15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27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7" fillId="0" borderId="0" xfId="0" applyNumberFormat="1" applyFont="1" applyAlignment="1">
      <alignment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vertical="center"/>
    </xf>
    <xf numFmtId="188" fontId="9" fillId="0" borderId="14" xfId="0" applyNumberFormat="1" applyFont="1" applyBorder="1" applyAlignment="1">
      <alignment vertical="center"/>
    </xf>
    <xf numFmtId="188" fontId="9" fillId="0" borderId="27" xfId="0" applyNumberFormat="1" applyFont="1" applyBorder="1" applyAlignment="1">
      <alignment vertical="center"/>
    </xf>
    <xf numFmtId="187" fontId="9" fillId="0" borderId="29" xfId="0" applyNumberFormat="1" applyFont="1" applyBorder="1" applyAlignment="1">
      <alignment horizontal="right" vertical="center"/>
    </xf>
    <xf numFmtId="187" fontId="9" fillId="0" borderId="29" xfId="0" applyNumberFormat="1" applyFont="1" applyBorder="1" applyAlignment="1">
      <alignment vertical="center"/>
    </xf>
    <xf numFmtId="187" fontId="9" fillId="0" borderId="29" xfId="38" applyNumberFormat="1" applyFont="1" applyBorder="1" applyAlignment="1">
      <alignment vertical="center"/>
    </xf>
    <xf numFmtId="187" fontId="9" fillId="0" borderId="30" xfId="0" applyNumberFormat="1" applyFont="1" applyBorder="1" applyAlignment="1">
      <alignment vertical="center"/>
    </xf>
    <xf numFmtId="187" fontId="9" fillId="0" borderId="31" xfId="0" applyNumberFormat="1" applyFont="1" applyBorder="1" applyAlignment="1">
      <alignment vertical="center"/>
    </xf>
    <xf numFmtId="187" fontId="9" fillId="0" borderId="31" xfId="38" applyNumberFormat="1" applyFont="1" applyBorder="1" applyAlignment="1">
      <alignment vertical="center"/>
    </xf>
    <xf numFmtId="187" fontId="9" fillId="0" borderId="32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7" fontId="9" fillId="0" borderId="33" xfId="38" applyNumberFormat="1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88" fontId="9" fillId="0" borderId="17" xfId="0" applyNumberFormat="1" applyFont="1" applyBorder="1" applyAlignment="1">
      <alignment vertical="center"/>
    </xf>
    <xf numFmtId="188" fontId="9" fillId="0" borderId="28" xfId="0" applyNumberFormat="1" applyFont="1" applyBorder="1" applyAlignment="1">
      <alignment vertical="center"/>
    </xf>
    <xf numFmtId="18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8" fontId="10" fillId="0" borderId="0" xfId="0" applyNumberFormat="1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Followed Hyperlink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連結的儲存格" xfId="41"/>
    <cellStyle name="備註" xfId="42"/>
    <cellStyle name="Hyperlink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02"/>
  <sheetViews>
    <sheetView zoomScalePageLayoutView="0" workbookViewId="0" topLeftCell="A24">
      <selection activeCell="A47" sqref="A47:IV47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5.00390625" style="0" customWidth="1"/>
    <col min="6" max="6" width="8.50390625" style="0" customWidth="1"/>
    <col min="7" max="7" width="11.50390625" style="0" customWidth="1"/>
    <col min="9" max="9" width="12.625" style="0" customWidth="1"/>
    <col min="10" max="10" width="11.25390625" style="0" customWidth="1"/>
    <col min="11" max="11" width="9.625" style="0" customWidth="1"/>
    <col min="12" max="12" width="13.00390625" style="0" customWidth="1"/>
    <col min="13" max="14" width="9.75390625" style="0" customWidth="1"/>
    <col min="15" max="15" width="14.00390625" style="0" customWidth="1"/>
    <col min="16" max="16" width="9.75390625" style="0" bestFit="1" customWidth="1"/>
    <col min="17" max="17" width="9.375" style="0" customWidth="1"/>
    <col min="18" max="18" width="12.50390625" style="0" customWidth="1"/>
    <col min="19" max="19" width="10.00390625" style="0" customWidth="1"/>
  </cols>
  <sheetData>
    <row r="1" spans="2:18" ht="24" customHeight="1">
      <c r="B1" s="74" t="s">
        <v>35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6:19" ht="15" customHeight="1" thickBot="1">
      <c r="P2" s="57" t="s">
        <v>3</v>
      </c>
      <c r="Q2" s="58"/>
      <c r="R2" s="58"/>
      <c r="S2" s="58"/>
    </row>
    <row r="3" spans="2:38" ht="15.75" customHeight="1">
      <c r="B3" s="5"/>
      <c r="C3" s="6"/>
      <c r="D3" s="76" t="s">
        <v>4</v>
      </c>
      <c r="E3" s="77"/>
      <c r="F3" s="7" t="s">
        <v>5</v>
      </c>
      <c r="G3" s="76" t="s">
        <v>36</v>
      </c>
      <c r="H3" s="78"/>
      <c r="I3" s="78"/>
      <c r="J3" s="78"/>
      <c r="K3" s="78"/>
      <c r="L3" s="77"/>
      <c r="M3" s="76" t="s">
        <v>37</v>
      </c>
      <c r="N3" s="78"/>
      <c r="O3" s="78"/>
      <c r="P3" s="78"/>
      <c r="Q3" s="78"/>
      <c r="R3" s="79"/>
      <c r="S3" s="1"/>
      <c r="T3" s="1"/>
      <c r="U3" s="1"/>
      <c r="V3" s="1"/>
      <c r="W3" s="1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5.75" customHeight="1">
      <c r="B4" s="8" t="s">
        <v>6</v>
      </c>
      <c r="C4" s="9"/>
      <c r="D4" s="10" t="s">
        <v>7</v>
      </c>
      <c r="E4" s="9" t="s">
        <v>8</v>
      </c>
      <c r="F4" s="11" t="s">
        <v>38</v>
      </c>
      <c r="G4" s="12" t="s">
        <v>9</v>
      </c>
      <c r="H4" s="85" t="s">
        <v>10</v>
      </c>
      <c r="I4" s="86"/>
      <c r="J4" s="12" t="s">
        <v>11</v>
      </c>
      <c r="K4" s="80" t="s">
        <v>10</v>
      </c>
      <c r="L4" s="87"/>
      <c r="M4" s="10" t="s">
        <v>9</v>
      </c>
      <c r="N4" s="80" t="s">
        <v>10</v>
      </c>
      <c r="O4" s="81"/>
      <c r="P4" s="12" t="s">
        <v>11</v>
      </c>
      <c r="Q4" s="80" t="s">
        <v>10</v>
      </c>
      <c r="R4" s="82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5.75" customHeight="1">
      <c r="B5" s="16"/>
      <c r="C5" s="13"/>
      <c r="D5" s="17"/>
      <c r="E5" s="13"/>
      <c r="F5" s="18"/>
      <c r="G5" s="14"/>
      <c r="H5" s="19" t="s">
        <v>12</v>
      </c>
      <c r="I5" s="14" t="s">
        <v>13</v>
      </c>
      <c r="J5" s="14"/>
      <c r="K5" s="20" t="s">
        <v>12</v>
      </c>
      <c r="L5" s="13" t="s">
        <v>13</v>
      </c>
      <c r="M5" s="17"/>
      <c r="N5" s="20" t="s">
        <v>12</v>
      </c>
      <c r="O5" s="14" t="s">
        <v>13</v>
      </c>
      <c r="P5" s="14"/>
      <c r="Q5" s="20" t="s">
        <v>12</v>
      </c>
      <c r="R5" s="15" t="s">
        <v>13</v>
      </c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9" ht="14.25" customHeight="1">
      <c r="B6" s="21" t="s">
        <v>39</v>
      </c>
      <c r="C6" s="22"/>
      <c r="D6" s="40">
        <v>1.27</v>
      </c>
      <c r="E6" s="41">
        <v>0.86</v>
      </c>
      <c r="F6" s="11">
        <v>288</v>
      </c>
      <c r="G6" s="25">
        <v>169115400</v>
      </c>
      <c r="H6" s="45" t="s">
        <v>14</v>
      </c>
      <c r="I6" s="45"/>
      <c r="J6" s="26">
        <v>51183230</v>
      </c>
      <c r="K6" s="45" t="s">
        <v>14</v>
      </c>
      <c r="L6" s="45"/>
      <c r="M6" s="25">
        <v>2150804</v>
      </c>
      <c r="N6" s="45" t="s">
        <v>14</v>
      </c>
      <c r="O6" s="45"/>
      <c r="P6" s="26">
        <v>442082</v>
      </c>
      <c r="Q6" s="45" t="s">
        <v>14</v>
      </c>
      <c r="R6" s="5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>
      <c r="B7" s="21" t="s">
        <v>40</v>
      </c>
      <c r="C7" s="22"/>
      <c r="D7" s="42">
        <v>1.07</v>
      </c>
      <c r="E7" s="43">
        <v>0.62</v>
      </c>
      <c r="F7" s="11">
        <v>289</v>
      </c>
      <c r="G7" s="25">
        <v>170950174</v>
      </c>
      <c r="H7" s="45" t="s">
        <v>14</v>
      </c>
      <c r="I7" s="47">
        <f aca="true" t="shared" si="0" ref="I7:I15">(G7-G6)/G6*100</f>
        <v>1.0849242588197172</v>
      </c>
      <c r="J7" s="26">
        <v>54957117</v>
      </c>
      <c r="K7" s="45" t="s">
        <v>14</v>
      </c>
      <c r="L7" s="50">
        <f aca="true" t="shared" si="1" ref="L7:L15">(J7-J6)/J6*100</f>
        <v>7.373288086742474</v>
      </c>
      <c r="M7" s="25">
        <v>1826392</v>
      </c>
      <c r="N7" s="45" t="s">
        <v>14</v>
      </c>
      <c r="O7" s="47">
        <f aca="true" t="shared" si="2" ref="O7:O15">(M7-M6)/M6*100</f>
        <v>-15.083289783727388</v>
      </c>
      <c r="P7" s="26">
        <v>341741</v>
      </c>
      <c r="Q7" s="45" t="s">
        <v>14</v>
      </c>
      <c r="R7" s="50">
        <f aca="true" t="shared" si="3" ref="R7:R15">(P7-P6)/P6*100</f>
        <v>-22.697372885573262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>
      <c r="B8" s="21" t="s">
        <v>41</v>
      </c>
      <c r="C8" s="22"/>
      <c r="D8" s="42">
        <v>1.04</v>
      </c>
      <c r="E8" s="43">
        <v>0.66</v>
      </c>
      <c r="F8" s="11">
        <v>273</v>
      </c>
      <c r="G8" s="25">
        <v>171958563</v>
      </c>
      <c r="H8" s="45" t="s">
        <v>14</v>
      </c>
      <c r="I8" s="47">
        <f t="shared" si="0"/>
        <v>0.5898730468680307</v>
      </c>
      <c r="J8" s="26">
        <v>53492105</v>
      </c>
      <c r="K8" s="45" t="s">
        <v>14</v>
      </c>
      <c r="L8" s="50">
        <f t="shared" si="1"/>
        <v>-2.665736632436523</v>
      </c>
      <c r="M8" s="25">
        <v>1795666</v>
      </c>
      <c r="N8" s="45" t="s">
        <v>14</v>
      </c>
      <c r="O8" s="47">
        <f t="shared" si="2"/>
        <v>-1.6823332559494346</v>
      </c>
      <c r="P8" s="26">
        <v>354294</v>
      </c>
      <c r="Q8" s="45" t="s">
        <v>14</v>
      </c>
      <c r="R8" s="50">
        <f t="shared" si="3"/>
        <v>3.6732496247157935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>
      <c r="B9" s="21" t="s">
        <v>42</v>
      </c>
      <c r="C9" s="22"/>
      <c r="D9" s="42">
        <v>1.01</v>
      </c>
      <c r="E9" s="43">
        <v>0.85</v>
      </c>
      <c r="F9" s="11">
        <v>273</v>
      </c>
      <c r="G9" s="25">
        <v>170228236</v>
      </c>
      <c r="H9" s="45" t="s">
        <v>14</v>
      </c>
      <c r="I9" s="47">
        <f t="shared" si="0"/>
        <v>-1.0062464874168553</v>
      </c>
      <c r="J9" s="26">
        <v>41488833</v>
      </c>
      <c r="K9" s="45" t="s">
        <v>14</v>
      </c>
      <c r="L9" s="50">
        <f t="shared" si="1"/>
        <v>-22.439333804493206</v>
      </c>
      <c r="M9" s="25">
        <v>1710839</v>
      </c>
      <c r="N9" s="45" t="s">
        <v>14</v>
      </c>
      <c r="O9" s="47">
        <f t="shared" si="2"/>
        <v>-4.7239854182236565</v>
      </c>
      <c r="P9" s="26">
        <v>353464</v>
      </c>
      <c r="Q9" s="45" t="s">
        <v>14</v>
      </c>
      <c r="R9" s="50">
        <f t="shared" si="3"/>
        <v>-0.2342687146832856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>
      <c r="B10" s="21" t="s">
        <v>0</v>
      </c>
      <c r="C10" s="22"/>
      <c r="D10" s="42">
        <v>0.89</v>
      </c>
      <c r="E10" s="43">
        <v>0.8</v>
      </c>
      <c r="F10" s="11">
        <v>273</v>
      </c>
      <c r="G10" s="25">
        <v>175018631</v>
      </c>
      <c r="H10" s="45" t="s">
        <v>14</v>
      </c>
      <c r="I10" s="47">
        <f t="shared" si="0"/>
        <v>2.814101298682317</v>
      </c>
      <c r="J10" s="26">
        <v>40835007</v>
      </c>
      <c r="K10" s="45" t="s">
        <v>14</v>
      </c>
      <c r="L10" s="50">
        <f t="shared" si="1"/>
        <v>-1.5759083896141404</v>
      </c>
      <c r="M10" s="25">
        <v>1559768</v>
      </c>
      <c r="N10" s="45" t="s">
        <v>14</v>
      </c>
      <c r="O10" s="47">
        <f t="shared" si="2"/>
        <v>-8.830228911078132</v>
      </c>
      <c r="P10" s="26">
        <v>325268</v>
      </c>
      <c r="Q10" s="45" t="s">
        <v>14</v>
      </c>
      <c r="R10" s="50">
        <f t="shared" si="3"/>
        <v>-7.977049996605029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>
      <c r="B11" s="21" t="s">
        <v>43</v>
      </c>
      <c r="C11" s="27"/>
      <c r="D11" s="42">
        <v>0.87</v>
      </c>
      <c r="E11" s="43">
        <v>0.76</v>
      </c>
      <c r="F11" s="11">
        <v>247</v>
      </c>
      <c r="G11" s="25">
        <v>171508786</v>
      </c>
      <c r="H11" s="45" t="s">
        <v>14</v>
      </c>
      <c r="I11" s="47">
        <f t="shared" si="0"/>
        <v>-2.005412212371836</v>
      </c>
      <c r="J11" s="26">
        <v>37975255</v>
      </c>
      <c r="K11" s="45" t="s">
        <v>14</v>
      </c>
      <c r="L11" s="50">
        <f t="shared" si="1"/>
        <v>-7.003187240790726</v>
      </c>
      <c r="M11" s="25">
        <v>1491575</v>
      </c>
      <c r="N11" s="45" t="s">
        <v>14</v>
      </c>
      <c r="O11" s="47">
        <f t="shared" si="2"/>
        <v>-4.371996348174856</v>
      </c>
      <c r="P11" s="26">
        <v>287774</v>
      </c>
      <c r="Q11" s="45" t="s">
        <v>14</v>
      </c>
      <c r="R11" s="50">
        <f t="shared" si="3"/>
        <v>-11.527109952408475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>
      <c r="B12" s="21" t="s">
        <v>44</v>
      </c>
      <c r="C12" s="27"/>
      <c r="D12" s="42">
        <v>0.61</v>
      </c>
      <c r="E12" s="43">
        <v>0.55</v>
      </c>
      <c r="F12" s="11">
        <v>251</v>
      </c>
      <c r="G12" s="25">
        <v>162791276</v>
      </c>
      <c r="H12" s="45" t="s">
        <v>14</v>
      </c>
      <c r="I12" s="47">
        <f t="shared" si="0"/>
        <v>-5.0828358146036905</v>
      </c>
      <c r="J12" s="26">
        <v>31985029</v>
      </c>
      <c r="K12" s="45" t="s">
        <v>14</v>
      </c>
      <c r="L12" s="50">
        <f t="shared" si="1"/>
        <v>-15.774024427222411</v>
      </c>
      <c r="M12" s="25">
        <v>994301</v>
      </c>
      <c r="N12" s="45" t="s">
        <v>14</v>
      </c>
      <c r="O12" s="47">
        <f t="shared" si="2"/>
        <v>-33.338853225617214</v>
      </c>
      <c r="P12" s="26">
        <v>177583</v>
      </c>
      <c r="Q12" s="45" t="s">
        <v>14</v>
      </c>
      <c r="R12" s="50">
        <f t="shared" si="3"/>
        <v>-38.29081153961095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>
      <c r="B13" s="21" t="s">
        <v>22</v>
      </c>
      <c r="C13" s="27"/>
      <c r="D13" s="42">
        <v>0.47</v>
      </c>
      <c r="E13" s="43">
        <v>0.495</v>
      </c>
      <c r="F13" s="11">
        <v>251</v>
      </c>
      <c r="G13" s="25">
        <v>158345387</v>
      </c>
      <c r="H13" s="45" t="s">
        <v>14</v>
      </c>
      <c r="I13" s="47">
        <f t="shared" si="0"/>
        <v>-2.731036397798123</v>
      </c>
      <c r="J13" s="26">
        <v>28227955</v>
      </c>
      <c r="K13" s="45" t="s">
        <v>14</v>
      </c>
      <c r="L13" s="50">
        <f t="shared" si="1"/>
        <v>-11.746351707231529</v>
      </c>
      <c r="M13" s="25">
        <v>746108</v>
      </c>
      <c r="N13" s="45" t="s">
        <v>14</v>
      </c>
      <c r="O13" s="47">
        <f t="shared" si="2"/>
        <v>-24.961555907114647</v>
      </c>
      <c r="P13" s="26">
        <v>139949</v>
      </c>
      <c r="Q13" s="45" t="s">
        <v>14</v>
      </c>
      <c r="R13" s="50">
        <f t="shared" si="3"/>
        <v>-21.192343861743524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>
      <c r="B14" s="21" t="s">
        <v>45</v>
      </c>
      <c r="C14" s="27"/>
      <c r="D14" s="42">
        <v>0.38833333333333336</v>
      </c>
      <c r="E14" s="43">
        <v>0.53</v>
      </c>
      <c r="F14" s="11">
        <v>252</v>
      </c>
      <c r="G14" s="25">
        <v>159635122</v>
      </c>
      <c r="H14" s="45" t="s">
        <v>14</v>
      </c>
      <c r="I14" s="47">
        <f t="shared" si="0"/>
        <v>0.814507466516849</v>
      </c>
      <c r="J14" s="26">
        <v>26597340</v>
      </c>
      <c r="K14" s="45" t="s">
        <v>14</v>
      </c>
      <c r="L14" s="50">
        <f t="shared" si="1"/>
        <v>-5.776596285490748</v>
      </c>
      <c r="M14" s="25">
        <v>619845</v>
      </c>
      <c r="N14" s="45" t="s">
        <v>14</v>
      </c>
      <c r="O14" s="47">
        <f t="shared" si="2"/>
        <v>-16.92288515871697</v>
      </c>
      <c r="P14" s="26">
        <v>142138</v>
      </c>
      <c r="Q14" s="45" t="s">
        <v>14</v>
      </c>
      <c r="R14" s="50">
        <f t="shared" si="3"/>
        <v>1.5641412228740472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>
      <c r="B15" s="21" t="s">
        <v>46</v>
      </c>
      <c r="C15" s="27"/>
      <c r="D15" s="42">
        <v>0.4025</v>
      </c>
      <c r="E15" s="43">
        <v>0.5791666666666666</v>
      </c>
      <c r="F15" s="11">
        <v>249</v>
      </c>
      <c r="G15" s="25">
        <v>154537894</v>
      </c>
      <c r="H15" s="45" t="s">
        <v>14</v>
      </c>
      <c r="I15" s="47">
        <f t="shared" si="0"/>
        <v>-3.1930492088075706</v>
      </c>
      <c r="J15" s="26">
        <v>23961673</v>
      </c>
      <c r="K15" s="45" t="s">
        <v>14</v>
      </c>
      <c r="L15" s="50">
        <f t="shared" si="1"/>
        <v>-9.909513507741751</v>
      </c>
      <c r="M15" s="25">
        <v>620817</v>
      </c>
      <c r="N15" s="45" t="s">
        <v>14</v>
      </c>
      <c r="O15" s="47">
        <f t="shared" si="2"/>
        <v>0.1568133968976115</v>
      </c>
      <c r="P15" s="26">
        <v>139687</v>
      </c>
      <c r="Q15" s="45" t="s">
        <v>14</v>
      </c>
      <c r="R15" s="50">
        <f t="shared" si="3"/>
        <v>-1.7243805315960548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>
      <c r="B16" s="21" t="s">
        <v>47</v>
      </c>
      <c r="C16" s="27"/>
      <c r="D16" s="42">
        <v>0.49</v>
      </c>
      <c r="E16" s="43">
        <v>0.64</v>
      </c>
      <c r="F16" s="11">
        <v>251</v>
      </c>
      <c r="G16" s="25">
        <v>149200355</v>
      </c>
      <c r="H16" s="45" t="s">
        <v>14</v>
      </c>
      <c r="I16" s="47">
        <f>(G16-G15)/G15*100</f>
        <v>-3.453870673299068</v>
      </c>
      <c r="J16" s="26">
        <v>23879346</v>
      </c>
      <c r="K16" s="45" t="s">
        <v>14</v>
      </c>
      <c r="L16" s="50">
        <f>(J16-J15)/J15*100</f>
        <v>-0.3435778461712586</v>
      </c>
      <c r="M16" s="25">
        <v>727209</v>
      </c>
      <c r="N16" s="45" t="s">
        <v>14</v>
      </c>
      <c r="O16" s="47">
        <f>(M16-M15)/M15*100</f>
        <v>17.137417306549274</v>
      </c>
      <c r="P16" s="26">
        <v>152312</v>
      </c>
      <c r="Q16" s="45" t="s">
        <v>14</v>
      </c>
      <c r="R16" s="50">
        <f>(P16-P15)/P15*100</f>
        <v>9.038063670921417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7.5" customHeight="1">
      <c r="B17" s="21"/>
      <c r="C17" s="27"/>
      <c r="D17" s="42"/>
      <c r="E17" s="43"/>
      <c r="F17" s="11"/>
      <c r="G17" s="24"/>
      <c r="H17" s="46"/>
      <c r="I17" s="46"/>
      <c r="J17" s="29"/>
      <c r="K17" s="46"/>
      <c r="L17" s="49"/>
      <c r="M17" s="24"/>
      <c r="N17" s="46"/>
      <c r="O17" s="46"/>
      <c r="P17" s="29"/>
      <c r="Q17" s="46"/>
      <c r="R17" s="49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25" customHeight="1">
      <c r="B18" s="30" t="s">
        <v>30</v>
      </c>
      <c r="C18" s="22" t="s">
        <v>15</v>
      </c>
      <c r="D18" s="42">
        <v>0.41</v>
      </c>
      <c r="E18" s="43">
        <v>0.54</v>
      </c>
      <c r="F18" s="31" t="s">
        <v>48</v>
      </c>
      <c r="G18" s="32">
        <v>13137938</v>
      </c>
      <c r="H18" s="46">
        <v>21.46813864038253</v>
      </c>
      <c r="I18" s="46">
        <v>-0.7348886703807014</v>
      </c>
      <c r="J18" s="33">
        <v>2103173</v>
      </c>
      <c r="K18" s="46">
        <v>4.34279369609027</v>
      </c>
      <c r="L18" s="56">
        <v>-0.14130054426348754</v>
      </c>
      <c r="M18" s="32">
        <v>53925</v>
      </c>
      <c r="N18" s="46">
        <v>3.6003150755989317</v>
      </c>
      <c r="O18" s="46">
        <v>16.801680817882517</v>
      </c>
      <c r="P18" s="33">
        <v>11315</v>
      </c>
      <c r="Q18" s="46">
        <v>-8.365727243278263</v>
      </c>
      <c r="R18" s="49">
        <v>5.344008937715296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25" customHeight="1">
      <c r="B19" s="30" t="s">
        <v>20</v>
      </c>
      <c r="C19" s="22"/>
      <c r="D19" s="42">
        <v>0.48</v>
      </c>
      <c r="E19" s="43">
        <v>0.61</v>
      </c>
      <c r="F19" s="31" t="s">
        <v>49</v>
      </c>
      <c r="G19" s="32">
        <v>11015828</v>
      </c>
      <c r="H19" s="46">
        <v>-16.15253474327554</v>
      </c>
      <c r="I19" s="46">
        <v>31.320578015070872</v>
      </c>
      <c r="J19" s="33">
        <v>1689964</v>
      </c>
      <c r="K19" s="46">
        <v>-19.646933466719098</v>
      </c>
      <c r="L19" s="56">
        <v>21.36456897783721</v>
      </c>
      <c r="M19" s="32">
        <v>52644</v>
      </c>
      <c r="N19" s="46">
        <v>-2.375521557719054</v>
      </c>
      <c r="O19" s="46">
        <v>72.99464361999277</v>
      </c>
      <c r="P19" s="33">
        <v>10272</v>
      </c>
      <c r="Q19" s="46">
        <v>-9.217852408307555</v>
      </c>
      <c r="R19" s="49">
        <v>43.96636299929923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25" customHeight="1">
      <c r="B20" s="30" t="s">
        <v>27</v>
      </c>
      <c r="C20" s="22"/>
      <c r="D20" s="42">
        <v>0.47</v>
      </c>
      <c r="E20" s="43">
        <v>0.64</v>
      </c>
      <c r="F20" s="31" t="s">
        <v>50</v>
      </c>
      <c r="G20" s="32">
        <v>15892055</v>
      </c>
      <c r="H20" s="46">
        <v>44.26564212876236</v>
      </c>
      <c r="I20" s="46">
        <v>-1.9911720821105399</v>
      </c>
      <c r="J20" s="33">
        <v>2351234</v>
      </c>
      <c r="K20" s="46">
        <v>39.12923588904852</v>
      </c>
      <c r="L20" s="56">
        <v>1.9410223003600748</v>
      </c>
      <c r="M20" s="32">
        <v>75265</v>
      </c>
      <c r="N20" s="46">
        <v>42.969759136843706</v>
      </c>
      <c r="O20" s="46">
        <v>22.242975475069027</v>
      </c>
      <c r="P20" s="33">
        <v>15117</v>
      </c>
      <c r="Q20" s="46">
        <v>47.16705607476636</v>
      </c>
      <c r="R20" s="49">
        <v>11.928031985784097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75" customHeight="1">
      <c r="B21" s="30"/>
      <c r="C21" s="22"/>
      <c r="D21" s="42"/>
      <c r="E21" s="43"/>
      <c r="F21" s="28"/>
      <c r="G21" s="32"/>
      <c r="H21" s="46"/>
      <c r="I21" s="46"/>
      <c r="J21" s="33"/>
      <c r="K21" s="46"/>
      <c r="L21" s="49"/>
      <c r="M21" s="32"/>
      <c r="N21" s="46"/>
      <c r="O21" s="46"/>
      <c r="P21" s="33"/>
      <c r="Q21" s="46"/>
      <c r="R21" s="49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25" customHeight="1">
      <c r="B22" s="30" t="s">
        <v>18</v>
      </c>
      <c r="C22" s="22"/>
      <c r="D22" s="42">
        <v>0.52</v>
      </c>
      <c r="E22" s="43">
        <v>0.61</v>
      </c>
      <c r="F22" s="31" t="s">
        <v>51</v>
      </c>
      <c r="G22" s="32">
        <v>8934727</v>
      </c>
      <c r="H22" s="46">
        <v>-43.77865543505859</v>
      </c>
      <c r="I22" s="46">
        <v>-4.712558543310719</v>
      </c>
      <c r="J22" s="33">
        <v>1680825</v>
      </c>
      <c r="K22" s="46">
        <v>-28.51307015805318</v>
      </c>
      <c r="L22" s="56">
        <v>-0.47399679067756967</v>
      </c>
      <c r="M22" s="32">
        <v>46184</v>
      </c>
      <c r="N22" s="46">
        <v>-38.63814522022188</v>
      </c>
      <c r="O22" s="46">
        <v>20.7866931687415</v>
      </c>
      <c r="P22" s="33">
        <v>10294</v>
      </c>
      <c r="Q22" s="46">
        <v>-31.904478401799295</v>
      </c>
      <c r="R22" s="49">
        <v>18.104635153740247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25" customHeight="1">
      <c r="B23" s="30" t="s">
        <v>24</v>
      </c>
      <c r="C23" s="22"/>
      <c r="D23" s="42">
        <v>0.5</v>
      </c>
      <c r="E23" s="43">
        <v>0.61</v>
      </c>
      <c r="F23" s="31" t="s">
        <v>52</v>
      </c>
      <c r="G23" s="32">
        <v>12923236</v>
      </c>
      <c r="H23" s="46">
        <v>44.640524551001945</v>
      </c>
      <c r="I23" s="46">
        <v>-16.197176020262756</v>
      </c>
      <c r="J23" s="33">
        <v>2077130</v>
      </c>
      <c r="K23" s="46">
        <v>23.578004848809364</v>
      </c>
      <c r="L23" s="56">
        <v>-3.6742026721895567</v>
      </c>
      <c r="M23" s="32">
        <v>64333</v>
      </c>
      <c r="N23" s="46">
        <v>39.29715918932964</v>
      </c>
      <c r="O23" s="46">
        <v>8.578902953586498</v>
      </c>
      <c r="P23" s="33">
        <v>12616</v>
      </c>
      <c r="Q23" s="46">
        <v>22.55682922090538</v>
      </c>
      <c r="R23" s="49">
        <v>-0.9810846872302017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25" customHeight="1">
      <c r="B24" s="30" t="s">
        <v>19</v>
      </c>
      <c r="C24" s="22"/>
      <c r="D24" s="42">
        <v>0.52</v>
      </c>
      <c r="E24" s="43">
        <v>0.78</v>
      </c>
      <c r="F24" s="31" t="s">
        <v>53</v>
      </c>
      <c r="G24" s="32">
        <v>14713538</v>
      </c>
      <c r="H24" s="46">
        <v>13.853356852726362</v>
      </c>
      <c r="I24" s="46">
        <v>17.10490458444202</v>
      </c>
      <c r="J24" s="33">
        <v>2228942</v>
      </c>
      <c r="K24" s="46">
        <v>7.308738499756876</v>
      </c>
      <c r="L24" s="56">
        <v>3.76274257325263</v>
      </c>
      <c r="M24" s="32">
        <v>75873</v>
      </c>
      <c r="N24" s="46">
        <v>17.937916776770866</v>
      </c>
      <c r="O24" s="46">
        <v>47.992900054614964</v>
      </c>
      <c r="P24" s="33">
        <v>17294</v>
      </c>
      <c r="Q24" s="46">
        <v>37.07989854153456</v>
      </c>
      <c r="R24" s="49">
        <v>40.5102372440689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8.25" customHeight="1">
      <c r="B25" s="30"/>
      <c r="C25" s="22"/>
      <c r="D25" s="42"/>
      <c r="E25" s="43"/>
      <c r="F25" s="31"/>
      <c r="G25" s="32"/>
      <c r="H25" s="46"/>
      <c r="I25" s="46"/>
      <c r="J25" s="33"/>
      <c r="K25" s="47"/>
      <c r="L25" s="56"/>
      <c r="M25" s="32"/>
      <c r="N25" s="46"/>
      <c r="O25" s="46"/>
      <c r="P25" s="33"/>
      <c r="Q25" s="47"/>
      <c r="R25" s="5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25" customHeight="1">
      <c r="B26" s="30" t="s">
        <v>25</v>
      </c>
      <c r="C26" s="22"/>
      <c r="D26" s="42">
        <v>0.53</v>
      </c>
      <c r="E26" s="43">
        <v>0.67</v>
      </c>
      <c r="F26" s="31" t="s">
        <v>54</v>
      </c>
      <c r="G26" s="32">
        <v>12396243</v>
      </c>
      <c r="H26" s="46">
        <v>-15.749407110648711</v>
      </c>
      <c r="I26" s="46">
        <v>21.30294778194432</v>
      </c>
      <c r="J26" s="33">
        <v>2020639</v>
      </c>
      <c r="K26" s="46">
        <v>-9.345375518968192</v>
      </c>
      <c r="L26" s="56">
        <v>10.626049451725631</v>
      </c>
      <c r="M26" s="32">
        <v>65852</v>
      </c>
      <c r="N26" s="46">
        <v>-13.207596905355</v>
      </c>
      <c r="O26" s="46">
        <v>53.14062463663636</v>
      </c>
      <c r="P26" s="33">
        <v>13470</v>
      </c>
      <c r="Q26" s="46">
        <v>-22.111715045680583</v>
      </c>
      <c r="R26" s="49">
        <v>40.517421239307325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25" customHeight="1">
      <c r="B27" s="30" t="s">
        <v>26</v>
      </c>
      <c r="C27" s="22"/>
      <c r="D27" s="42">
        <v>0.5</v>
      </c>
      <c r="E27" s="43">
        <v>0.65</v>
      </c>
      <c r="F27" s="31" t="s">
        <v>55</v>
      </c>
      <c r="G27" s="32">
        <v>13011472</v>
      </c>
      <c r="H27" s="46">
        <v>4.96302791095657</v>
      </c>
      <c r="I27" s="46">
        <v>-23.114983513545567</v>
      </c>
      <c r="J27" s="33">
        <v>2057497</v>
      </c>
      <c r="K27" s="46">
        <v>1.8240764431449656</v>
      </c>
      <c r="L27" s="56">
        <v>-10.822385672614738</v>
      </c>
      <c r="M27" s="32">
        <v>64880</v>
      </c>
      <c r="N27" s="46">
        <v>-1.4760371742695741</v>
      </c>
      <c r="O27" s="46">
        <v>-2.1757158150264617</v>
      </c>
      <c r="P27" s="33">
        <v>13363</v>
      </c>
      <c r="Q27" s="46">
        <v>-0.7943578322197475</v>
      </c>
      <c r="R27" s="49">
        <v>-3.6414767810787425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25" customHeight="1">
      <c r="B28" s="30" t="s">
        <v>28</v>
      </c>
      <c r="C28" s="22"/>
      <c r="D28" s="42">
        <v>0.49</v>
      </c>
      <c r="E28" s="61">
        <v>0.58</v>
      </c>
      <c r="F28" s="31" t="s">
        <v>56</v>
      </c>
      <c r="G28" s="32">
        <v>9966591</v>
      </c>
      <c r="H28" s="46">
        <v>-23.401510605410365</v>
      </c>
      <c r="I28" s="46">
        <v>-30.30107854887982</v>
      </c>
      <c r="J28" s="33">
        <v>1776926</v>
      </c>
      <c r="K28" s="46">
        <v>-13.636520490673862</v>
      </c>
      <c r="L28" s="56">
        <v>-12.26616502745191</v>
      </c>
      <c r="M28" s="32">
        <v>48741</v>
      </c>
      <c r="N28" s="46">
        <v>-24.875154130702835</v>
      </c>
      <c r="O28" s="46">
        <v>-13.663980161190329</v>
      </c>
      <c r="P28" s="33">
        <v>10241</v>
      </c>
      <c r="Q28" s="46">
        <v>-23.363017286537456</v>
      </c>
      <c r="R28" s="49">
        <v>-25.58494404883011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8.25" customHeight="1">
      <c r="B29" s="30"/>
      <c r="C29" s="22"/>
      <c r="D29" s="42"/>
      <c r="E29" s="43"/>
      <c r="F29" s="31"/>
      <c r="G29" s="32"/>
      <c r="H29" s="46"/>
      <c r="I29" s="46"/>
      <c r="J29" s="33"/>
      <c r="K29" s="47"/>
      <c r="L29" s="56"/>
      <c r="M29" s="32"/>
      <c r="N29" s="46"/>
      <c r="O29" s="46"/>
      <c r="P29" s="33"/>
      <c r="Q29" s="47"/>
      <c r="R29" s="5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25" customHeight="1">
      <c r="B30" s="30" t="s">
        <v>29</v>
      </c>
      <c r="C30" s="22"/>
      <c r="D30" s="42">
        <v>0.51</v>
      </c>
      <c r="E30" s="43">
        <v>0.77</v>
      </c>
      <c r="F30" s="31" t="s">
        <v>57</v>
      </c>
      <c r="G30" s="32">
        <v>15001795</v>
      </c>
      <c r="H30" s="46">
        <v>50.52082502432377</v>
      </c>
      <c r="I30" s="46">
        <v>10.83143477175815</v>
      </c>
      <c r="J30" s="33">
        <v>2095175</v>
      </c>
      <c r="K30" s="46">
        <v>17.910087420635413</v>
      </c>
      <c r="L30" s="56">
        <v>7.088787845952228</v>
      </c>
      <c r="M30" s="32">
        <v>76741</v>
      </c>
      <c r="N30" s="46">
        <v>57.44650294413327</v>
      </c>
      <c r="O30" s="46">
        <v>32.2801392767263</v>
      </c>
      <c r="P30" s="33">
        <v>16189</v>
      </c>
      <c r="Q30" s="46">
        <v>58.080265599062585</v>
      </c>
      <c r="R30" s="49">
        <v>29.3154405303938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25" customHeight="1">
      <c r="B31" s="30" t="s">
        <v>23</v>
      </c>
      <c r="C31" s="22"/>
      <c r="D31" s="42">
        <v>0.46</v>
      </c>
      <c r="E31" s="43">
        <v>0.6</v>
      </c>
      <c r="F31" s="31" t="s">
        <v>52</v>
      </c>
      <c r="G31" s="32">
        <v>12612483</v>
      </c>
      <c r="H31" s="46">
        <v>-15.926840754723019</v>
      </c>
      <c r="I31" s="46">
        <v>-6.874904382825473</v>
      </c>
      <c r="J31" s="33">
        <v>1997443</v>
      </c>
      <c r="K31" s="46">
        <v>-4.664622286921141</v>
      </c>
      <c r="L31" s="56">
        <v>-1.703832454260836</v>
      </c>
      <c r="M31" s="32">
        <v>57684</v>
      </c>
      <c r="N31" s="46">
        <v>-24.832879425600396</v>
      </c>
      <c r="O31" s="46">
        <v>-0.6304909560723515</v>
      </c>
      <c r="P31" s="33">
        <v>11897</v>
      </c>
      <c r="Q31" s="46">
        <v>-26.511829019704734</v>
      </c>
      <c r="R31" s="49">
        <v>-4.495464397527495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25" customHeight="1">
      <c r="B32" s="30" t="s">
        <v>21</v>
      </c>
      <c r="C32" s="22"/>
      <c r="D32" s="42">
        <v>0.47</v>
      </c>
      <c r="E32" s="43">
        <v>0.57</v>
      </c>
      <c r="F32" s="31" t="s">
        <v>56</v>
      </c>
      <c r="G32" s="32">
        <v>9594449</v>
      </c>
      <c r="H32" s="46">
        <v>-23.92894404694143</v>
      </c>
      <c r="I32" s="46">
        <v>-11.293548400816054</v>
      </c>
      <c r="J32" s="33">
        <v>1800398</v>
      </c>
      <c r="K32" s="46">
        <v>-9.864862226356397</v>
      </c>
      <c r="L32" s="56">
        <v>-10.678504771194033</v>
      </c>
      <c r="M32" s="32">
        <v>45087</v>
      </c>
      <c r="N32" s="46">
        <v>-21.83794466403162</v>
      </c>
      <c r="O32" s="46">
        <v>-13.379185798543736</v>
      </c>
      <c r="P32" s="33">
        <v>10244</v>
      </c>
      <c r="Q32" s="46">
        <v>-13.894259056905103</v>
      </c>
      <c r="R32" s="49">
        <v>-17.039196631033366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.75" customHeight="1">
      <c r="B33" s="30"/>
      <c r="C33" s="22"/>
      <c r="D33" s="42"/>
      <c r="E33" s="61"/>
      <c r="F33" s="31"/>
      <c r="G33" s="32"/>
      <c r="H33" s="46"/>
      <c r="I33" s="46"/>
      <c r="J33" s="33"/>
      <c r="K33" s="46"/>
      <c r="L33" s="56"/>
      <c r="M33" s="32"/>
      <c r="N33" s="46"/>
      <c r="O33" s="46"/>
      <c r="P33" s="33"/>
      <c r="Q33" s="46"/>
      <c r="R33" s="4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25" customHeight="1">
      <c r="B34" s="30" t="s">
        <v>58</v>
      </c>
      <c r="C34" s="22"/>
      <c r="D34" s="42">
        <v>0.45</v>
      </c>
      <c r="E34" s="43">
        <v>0.72</v>
      </c>
      <c r="F34" s="31" t="s">
        <v>59</v>
      </c>
      <c r="G34" s="32">
        <v>15401769</v>
      </c>
      <c r="H34" s="46">
        <f>(G34-G32)/G32*100</f>
        <v>60.52791567290628</v>
      </c>
      <c r="I34" s="46">
        <f>(G34-G18)/G18*100</f>
        <v>17.231250444323912</v>
      </c>
      <c r="J34" s="33">
        <v>2242314</v>
      </c>
      <c r="K34" s="46">
        <f>(J34-J32)/J32*100</f>
        <v>24.545461614598548</v>
      </c>
      <c r="L34" s="56">
        <f>(J34-J18)/J18*100</f>
        <v>6.615765797678081</v>
      </c>
      <c r="M34" s="32">
        <v>69178</v>
      </c>
      <c r="N34" s="46">
        <f>(M34-M32)/M32*100</f>
        <v>53.43225319937011</v>
      </c>
      <c r="O34" s="46">
        <f>(M34-M18)/M18*100</f>
        <v>28.285581826611033</v>
      </c>
      <c r="P34" s="33">
        <v>16054</v>
      </c>
      <c r="Q34" s="46">
        <f>(P34-P32)/P32*100</f>
        <v>56.71612651308082</v>
      </c>
      <c r="R34" s="49">
        <f>(P34-P18)/P18*100</f>
        <v>41.882456915598766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25" customHeight="1">
      <c r="B35" s="30" t="s">
        <v>20</v>
      </c>
      <c r="C35" s="22" t="s">
        <v>15</v>
      </c>
      <c r="D35" s="42">
        <v>0.42</v>
      </c>
      <c r="E35" s="43">
        <v>0.58</v>
      </c>
      <c r="F35" s="31" t="s">
        <v>60</v>
      </c>
      <c r="G35" s="32">
        <v>8248355</v>
      </c>
      <c r="H35" s="46">
        <f>(G35-G34)/G34*100</f>
        <v>-46.445405070027995</v>
      </c>
      <c r="I35" s="46">
        <f>(G35-G19)/G19*100</f>
        <v>-25.12269617862588</v>
      </c>
      <c r="J35" s="33">
        <v>1319021</v>
      </c>
      <c r="K35" s="46">
        <f>(J35-J34)/J34*100</f>
        <v>-41.17590132336506</v>
      </c>
      <c r="L35" s="56">
        <f>(J35-J19)/J19*100</f>
        <v>-21.949757509627425</v>
      </c>
      <c r="M35" s="32">
        <v>34615</v>
      </c>
      <c r="N35" s="46">
        <f>(M35-M34)/M34*100</f>
        <v>-49.96241579692966</v>
      </c>
      <c r="O35" s="46">
        <f>(M35-M19)/M19*100</f>
        <v>-34.247017703821896</v>
      </c>
      <c r="P35" s="33">
        <v>7624</v>
      </c>
      <c r="Q35" s="46">
        <f>(P35-P34)/P34*100</f>
        <v>-52.51027781238321</v>
      </c>
      <c r="R35" s="49">
        <f>(P35-P19)/P19*100</f>
        <v>-25.778816199376948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ht="14.25" customHeight="1">
      <c r="B36" s="30" t="s">
        <v>27</v>
      </c>
      <c r="C36" s="22"/>
      <c r="D36" s="42">
        <v>0.46</v>
      </c>
      <c r="E36" s="43">
        <v>0.6</v>
      </c>
      <c r="F36" s="31" t="s">
        <v>61</v>
      </c>
      <c r="G36" s="32">
        <v>12522430</v>
      </c>
      <c r="H36" s="46">
        <f>(G36-G35)/G35*100</f>
        <v>51.81730175289497</v>
      </c>
      <c r="I36" s="46">
        <f>(G36-G20)/G20*100</f>
        <v>-21.20320499771741</v>
      </c>
      <c r="J36" s="33">
        <v>1976117</v>
      </c>
      <c r="K36" s="46">
        <f>(J36-J35)/J35*100</f>
        <v>49.816947569447336</v>
      </c>
      <c r="L36" s="56">
        <f>(J36-J20)/J20*100</f>
        <v>-15.954047959497014</v>
      </c>
      <c r="M36" s="32">
        <v>57483</v>
      </c>
      <c r="N36" s="46">
        <f>(M36-M35)/M35*100</f>
        <v>66.06384515383505</v>
      </c>
      <c r="O36" s="46">
        <f>(M36-M20)/M20*100</f>
        <v>-23.62585531123364</v>
      </c>
      <c r="P36" s="33">
        <v>11941</v>
      </c>
      <c r="Q36" s="46">
        <f>(P36-P35)/P35*100</f>
        <v>56.62381951731375</v>
      </c>
      <c r="R36" s="49">
        <f>(P36-P20)/P20*100</f>
        <v>-21.009459548852284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2:49" ht="9.75" customHeight="1">
      <c r="B37" s="30"/>
      <c r="C37" s="22"/>
      <c r="D37" s="42"/>
      <c r="E37" s="61"/>
      <c r="F37" s="31"/>
      <c r="G37" s="32"/>
      <c r="H37" s="46"/>
      <c r="I37" s="46"/>
      <c r="J37" s="33"/>
      <c r="K37" s="46"/>
      <c r="L37" s="56"/>
      <c r="M37" s="32"/>
      <c r="N37" s="46"/>
      <c r="O37" s="46"/>
      <c r="P37" s="33"/>
      <c r="Q37" s="46"/>
      <c r="R37" s="49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25" customHeight="1">
      <c r="B38" s="30" t="s">
        <v>62</v>
      </c>
      <c r="C38" s="22"/>
      <c r="D38" s="42">
        <v>0.45</v>
      </c>
      <c r="E38" s="43">
        <v>0.66</v>
      </c>
      <c r="F38" s="31" t="s">
        <v>63</v>
      </c>
      <c r="G38" s="32">
        <v>13270104</v>
      </c>
      <c r="H38" s="46">
        <f>(G38-G36)/G36*100</f>
        <v>5.9706782150109845</v>
      </c>
      <c r="I38" s="46">
        <f>(G38-G22)/G22*100</f>
        <v>48.52276963806504</v>
      </c>
      <c r="J38" s="33">
        <v>1899725</v>
      </c>
      <c r="K38" s="46">
        <f>(J38-J36)/J36*100</f>
        <v>-3.8657630089716353</v>
      </c>
      <c r="L38" s="56">
        <f>(J38-J22)/J22*100</f>
        <v>13.02336650156917</v>
      </c>
      <c r="M38" s="32">
        <v>60205</v>
      </c>
      <c r="N38" s="46">
        <f>(M38-M36)/M36*100</f>
        <v>4.735313049075378</v>
      </c>
      <c r="O38" s="46">
        <f>(M38-M22)/M22*100</f>
        <v>30.358998787458862</v>
      </c>
      <c r="P38" s="33">
        <v>12561</v>
      </c>
      <c r="Q38" s="46">
        <f>(P38-P36)/P36*100</f>
        <v>5.192194958546185</v>
      </c>
      <c r="R38" s="49">
        <f>(P38-P22)/P22*100</f>
        <v>22.02253740042743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25" customHeight="1">
      <c r="B39" s="30" t="s">
        <v>31</v>
      </c>
      <c r="C39" s="22"/>
      <c r="D39" s="42">
        <v>0.41</v>
      </c>
      <c r="E39" s="43">
        <v>0.56</v>
      </c>
      <c r="F39" s="31" t="s">
        <v>64</v>
      </c>
      <c r="G39" s="32">
        <v>12168948</v>
      </c>
      <c r="H39" s="46">
        <f>(G39-G38)/G38*100</f>
        <v>-8.298020874591487</v>
      </c>
      <c r="I39" s="46">
        <f>(G39-G23)/G23*100</f>
        <v>-5.836680534194376</v>
      </c>
      <c r="J39" s="33">
        <v>1936824</v>
      </c>
      <c r="K39" s="46">
        <f>(J39-J38)/J38*100</f>
        <v>1.9528615983892403</v>
      </c>
      <c r="L39" s="56">
        <f>(J39-J23)/J23*100</f>
        <v>-6.754801095742684</v>
      </c>
      <c r="M39" s="32">
        <v>50039</v>
      </c>
      <c r="N39" s="46">
        <f>(M39-M38)/M38*100</f>
        <v>-16.885640727514325</v>
      </c>
      <c r="O39" s="46">
        <f>(M39-M23)/M23*100</f>
        <v>-22.21876797289105</v>
      </c>
      <c r="P39" s="33">
        <v>10805</v>
      </c>
      <c r="Q39" s="46">
        <f>(P39-P38)/P38*100</f>
        <v>-13.979778680041399</v>
      </c>
      <c r="R39" s="49">
        <f>(P39-P23)/P23*100</f>
        <v>-14.354787571337985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25" customHeight="1">
      <c r="B40" s="30" t="s">
        <v>65</v>
      </c>
      <c r="C40" s="22"/>
      <c r="D40" s="42">
        <v>0.44</v>
      </c>
      <c r="E40" s="43">
        <v>0.53</v>
      </c>
      <c r="F40" s="31" t="s">
        <v>66</v>
      </c>
      <c r="G40" s="32">
        <v>8817851</v>
      </c>
      <c r="H40" s="46">
        <f>(G40-G39)/G39*100</f>
        <v>-27.538099431438116</v>
      </c>
      <c r="I40" s="46">
        <f>(G40-G24)/G24*100</f>
        <v>-40.06981189704339</v>
      </c>
      <c r="J40" s="33">
        <v>1694338</v>
      </c>
      <c r="K40" s="46">
        <f>(J40-J39)/J39*100</f>
        <v>-12.519774641371647</v>
      </c>
      <c r="L40" s="56">
        <f>(J40-J24)/J24*100</f>
        <v>-23.98465280837276</v>
      </c>
      <c r="M40" s="32">
        <v>38515</v>
      </c>
      <c r="N40" s="46">
        <f>(M40-M39)/M39*100</f>
        <v>-23.03003657147425</v>
      </c>
      <c r="O40" s="46">
        <f>(M40-M24)/M24*100</f>
        <v>-49.23754168149407</v>
      </c>
      <c r="P40" s="33">
        <v>9063</v>
      </c>
      <c r="Q40" s="46">
        <f>(P40-P39)/P39*100</f>
        <v>-16.122165664044424</v>
      </c>
      <c r="R40" s="49">
        <f>(P40-P24)/P24*100</f>
        <v>-47.59454145946571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7.5" customHeight="1">
      <c r="B41" s="30"/>
      <c r="C41" s="22"/>
      <c r="D41" s="42"/>
      <c r="E41" s="61"/>
      <c r="F41" s="31"/>
      <c r="G41" s="32"/>
      <c r="H41" s="46"/>
      <c r="I41" s="46"/>
      <c r="J41" s="33"/>
      <c r="K41" s="46"/>
      <c r="L41" s="56"/>
      <c r="M41" s="32"/>
      <c r="N41" s="46"/>
      <c r="O41" s="46"/>
      <c r="P41" s="33"/>
      <c r="Q41" s="46"/>
      <c r="R41" s="49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14.25" customHeight="1">
      <c r="B42" s="30" t="s">
        <v>67</v>
      </c>
      <c r="C42" s="22"/>
      <c r="D42" s="42">
        <v>0.42</v>
      </c>
      <c r="E42" s="43">
        <v>0.61</v>
      </c>
      <c r="F42" s="31" t="s">
        <v>59</v>
      </c>
      <c r="G42" s="32">
        <v>14634090</v>
      </c>
      <c r="H42" s="46">
        <f>(G42-G40)/G40*100</f>
        <v>65.95982399793328</v>
      </c>
      <c r="I42" s="46">
        <f>(G42-G26)/G26*100</f>
        <v>18.052622879367565</v>
      </c>
      <c r="J42" s="33">
        <v>2214247</v>
      </c>
      <c r="K42" s="46">
        <f>(J42-J40)/J40*100</f>
        <v>30.685081725133944</v>
      </c>
      <c r="L42" s="56">
        <f>(J42-J26)/J26*100</f>
        <v>9.581523468566132</v>
      </c>
      <c r="M42" s="32">
        <v>61533</v>
      </c>
      <c r="N42" s="46">
        <f>(M42-M40)/M40*100</f>
        <v>59.76372841749967</v>
      </c>
      <c r="O42" s="46">
        <f>(M42-M26)/M26*100</f>
        <v>-6.558646662212234</v>
      </c>
      <c r="P42" s="33">
        <v>13466</v>
      </c>
      <c r="Q42" s="46">
        <f>(P42-P40)/P40*100</f>
        <v>48.58214719187907</v>
      </c>
      <c r="R42" s="49">
        <f>(P42-P26)/P26*100</f>
        <v>-0.029695619896065333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14.25" customHeight="1">
      <c r="B43" s="30" t="s">
        <v>32</v>
      </c>
      <c r="C43" s="22"/>
      <c r="D43" s="42">
        <v>0.41</v>
      </c>
      <c r="E43" s="43">
        <v>0.71</v>
      </c>
      <c r="F43" s="31" t="s">
        <v>61</v>
      </c>
      <c r="G43" s="32">
        <v>12244293</v>
      </c>
      <c r="H43" s="46">
        <f>(G43-G42)/G42*100</f>
        <v>-16.330342371818134</v>
      </c>
      <c r="I43" s="46">
        <f>(G43-G27)/G27*100</f>
        <v>-5.896173776495081</v>
      </c>
      <c r="J43" s="33">
        <v>1968862</v>
      </c>
      <c r="K43" s="46">
        <f>(J43-J42)/J42*100</f>
        <v>-11.082096983760167</v>
      </c>
      <c r="L43" s="56">
        <f>(J43-J27)/J27*100</f>
        <v>-4.307904215656207</v>
      </c>
      <c r="M43" s="32">
        <v>50736</v>
      </c>
      <c r="N43" s="46">
        <f>(M43-M42)/M42*100</f>
        <v>-17.54668226805129</v>
      </c>
      <c r="O43" s="46">
        <f>(M43-M27)/M27*100</f>
        <v>-21.80024660912454</v>
      </c>
      <c r="P43" s="33">
        <v>14039</v>
      </c>
      <c r="Q43" s="46">
        <f>(P43-P42)/P42*100</f>
        <v>4.255161146591416</v>
      </c>
      <c r="R43" s="49">
        <f>(P43-P27)/P27*100</f>
        <v>5.05874429394597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14.25" customHeight="1">
      <c r="B44" s="30" t="s">
        <v>68</v>
      </c>
      <c r="C44" s="22"/>
      <c r="D44" s="42">
        <v>0.44</v>
      </c>
      <c r="E44" s="43">
        <v>0.59</v>
      </c>
      <c r="F44" s="31" t="s">
        <v>69</v>
      </c>
      <c r="G44" s="32">
        <v>9078707</v>
      </c>
      <c r="H44" s="46">
        <f>(G44-G43)/G43*100</f>
        <v>-25.853562961944803</v>
      </c>
      <c r="I44" s="46">
        <f>(G44-G28)/G28*100</f>
        <v>-8.908602750930585</v>
      </c>
      <c r="J44" s="33">
        <v>1532501</v>
      </c>
      <c r="K44" s="46">
        <f>(J44-J43)/J43*100</f>
        <v>-22.16310741941284</v>
      </c>
      <c r="L44" s="56">
        <f>(J44-J28)/J28*100</f>
        <v>-13.755496852429419</v>
      </c>
      <c r="M44" s="32">
        <v>40027</v>
      </c>
      <c r="N44" s="46">
        <f>(M44-M43)/M43*100</f>
        <v>-21.107300536108482</v>
      </c>
      <c r="O44" s="46">
        <f>(M44-M28)/M28*100</f>
        <v>-17.878172380542047</v>
      </c>
      <c r="P44" s="33">
        <v>9013</v>
      </c>
      <c r="Q44" s="46">
        <f>(P44-P43)/P43*100</f>
        <v>-35.800270674549466</v>
      </c>
      <c r="R44" s="49">
        <f>(P44-P28)/P28*100</f>
        <v>-11.991016502294698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9" customHeight="1">
      <c r="B45" s="30"/>
      <c r="C45" s="22"/>
      <c r="D45" s="42"/>
      <c r="E45" s="61"/>
      <c r="F45" s="31"/>
      <c r="G45" s="32"/>
      <c r="H45" s="46"/>
      <c r="I45" s="46"/>
      <c r="J45" s="33"/>
      <c r="K45" s="46"/>
      <c r="L45" s="56"/>
      <c r="M45" s="32"/>
      <c r="N45" s="46"/>
      <c r="O45" s="46"/>
      <c r="P45" s="33"/>
      <c r="Q45" s="46"/>
      <c r="R45" s="4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14.25" customHeight="1">
      <c r="B46" s="30" t="s">
        <v>70</v>
      </c>
      <c r="C46" s="22"/>
      <c r="D46" s="42">
        <v>0.44</v>
      </c>
      <c r="E46" s="43">
        <v>0.74</v>
      </c>
      <c r="F46" s="31" t="s">
        <v>59</v>
      </c>
      <c r="G46" s="32">
        <v>14497081</v>
      </c>
      <c r="H46" s="46">
        <f>(G46-G44)/G44*100</f>
        <v>59.682221267852356</v>
      </c>
      <c r="I46" s="46">
        <f>(G46-G30)/G30*100</f>
        <v>-3.3643573985646387</v>
      </c>
      <c r="J46" s="33">
        <v>2059048</v>
      </c>
      <c r="K46" s="46">
        <f>(J46-J44)/J44*100</f>
        <v>34.35867252288906</v>
      </c>
      <c r="L46" s="56">
        <f>(J46-J30)/J30*100</f>
        <v>-1.7242951066140062</v>
      </c>
      <c r="M46" s="32">
        <v>63072</v>
      </c>
      <c r="N46" s="46">
        <f>(M46-M44)/M44*100</f>
        <v>57.57363779448872</v>
      </c>
      <c r="O46" s="46">
        <f>(M46-M30)/M30*100</f>
        <v>-17.81186067421587</v>
      </c>
      <c r="P46" s="33">
        <v>15173</v>
      </c>
      <c r="Q46" s="46">
        <f>(P46-P44)/P44*100</f>
        <v>68.34572284477977</v>
      </c>
      <c r="R46" s="49">
        <f>(P46-P30)/P30*100</f>
        <v>-6.275866328988819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ht="14.25" customHeight="1">
      <c r="B47" s="30" t="s">
        <v>33</v>
      </c>
      <c r="C47" s="22"/>
      <c r="D47" s="42">
        <v>0.41</v>
      </c>
      <c r="E47" s="43">
        <v>0.58</v>
      </c>
      <c r="F47" s="31" t="s">
        <v>64</v>
      </c>
      <c r="G47" s="32">
        <v>11954616</v>
      </c>
      <c r="H47" s="46">
        <f>(G47-G46)/G46*100</f>
        <v>-17.537771914221906</v>
      </c>
      <c r="I47" s="46">
        <f>(G47-G31)/G31*100</f>
        <v>-5.215999101842199</v>
      </c>
      <c r="J47" s="33">
        <v>1828306</v>
      </c>
      <c r="K47" s="46">
        <f>(J47-J46)/J46*100</f>
        <v>-11.206246770352124</v>
      </c>
      <c r="L47" s="56">
        <f>(J47-J31)/J31*100</f>
        <v>-8.467675923668411</v>
      </c>
      <c r="M47" s="32">
        <v>48612</v>
      </c>
      <c r="N47" s="46">
        <f>(M47-M46)/M46*100</f>
        <v>-22.926179604261794</v>
      </c>
      <c r="O47" s="46">
        <f>(M47-M31)/M31*100</f>
        <v>-15.727064697316415</v>
      </c>
      <c r="P47" s="33">
        <v>10562</v>
      </c>
      <c r="Q47" s="46">
        <f>(P47-P46)/P46*100</f>
        <v>-30.389507678112437</v>
      </c>
      <c r="R47" s="49">
        <f>(P47-P31)/P31*100</f>
        <v>-11.221316298226444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ht="14.25" customHeight="1">
      <c r="B48" s="30" t="s">
        <v>71</v>
      </c>
      <c r="C48" s="22"/>
      <c r="D48" s="42">
        <v>0.44</v>
      </c>
      <c r="E48" s="43">
        <v>0.7</v>
      </c>
      <c r="F48" s="31" t="s">
        <v>72</v>
      </c>
      <c r="G48" s="32">
        <v>11765396</v>
      </c>
      <c r="H48" s="46">
        <f>(G48-G47)/G47*100</f>
        <v>-1.5828195568975196</v>
      </c>
      <c r="I48" s="46">
        <f>(G48-G32)/G32*100</f>
        <v>22.627114907797207</v>
      </c>
      <c r="J48" s="33">
        <v>1855589</v>
      </c>
      <c r="K48" s="46">
        <f>(J48-J47)/J47*100</f>
        <v>1.4922556727374958</v>
      </c>
      <c r="L48" s="56">
        <f>(J48-J32)/J32*100</f>
        <v>3.0654888530202764</v>
      </c>
      <c r="M48" s="32">
        <v>51213</v>
      </c>
      <c r="N48" s="46">
        <f>(M48-M47)/M47*100</f>
        <v>5.350530733152308</v>
      </c>
      <c r="O48" s="46">
        <f>(M48-M32)/M32*100</f>
        <v>13.587065007651871</v>
      </c>
      <c r="P48" s="33">
        <v>13018</v>
      </c>
      <c r="Q48" s="46">
        <f>(P48-P47)/P47*100</f>
        <v>23.253171747775042</v>
      </c>
      <c r="R48" s="49">
        <f>(P48-P32)/P32*100</f>
        <v>27.079265911753218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:49" ht="9" customHeight="1">
      <c r="B49" s="30"/>
      <c r="C49" s="22"/>
      <c r="D49" s="42"/>
      <c r="E49" s="61"/>
      <c r="F49" s="31"/>
      <c r="G49" s="32"/>
      <c r="H49" s="46"/>
      <c r="I49" s="46"/>
      <c r="J49" s="33"/>
      <c r="K49" s="46"/>
      <c r="L49" s="56"/>
      <c r="M49" s="32"/>
      <c r="N49" s="46"/>
      <c r="O49" s="46"/>
      <c r="P49" s="33"/>
      <c r="Q49" s="46"/>
      <c r="R49" s="4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:49" ht="14.25" customHeight="1">
      <c r="B50" s="83" t="s">
        <v>73</v>
      </c>
      <c r="C50" s="84"/>
      <c r="D50" s="42">
        <f>M50/G50*100</f>
        <v>0.4323736248963027</v>
      </c>
      <c r="E50" s="59">
        <f>P50/J50*100</f>
        <v>0.6362129316374403</v>
      </c>
      <c r="F50" s="11">
        <f>22+14+23+20+22+20+22+23+18+22+22+21</f>
        <v>249</v>
      </c>
      <c r="G50" s="32">
        <f>G34+G35+G36+G38+G39+G40+G42+G43+G44+G46+G47+G48</f>
        <v>144603640</v>
      </c>
      <c r="H50" s="46"/>
      <c r="I50" s="46">
        <f>(G50-G51)/G51*100</f>
        <v>-3.0809008463820344</v>
      </c>
      <c r="J50" s="33">
        <f>J34+J35+J36+J38+J39+J40+J42+J43+J44+J46+J47+J48</f>
        <v>22526892</v>
      </c>
      <c r="K50" s="46"/>
      <c r="L50" s="46">
        <f>(J50-J51)/J51*100</f>
        <v>-5.663697824890179</v>
      </c>
      <c r="M50" s="32">
        <f>M34+M35+M36+M38+M39+M40+M42+M43+M44+M46+M47+M48</f>
        <v>625228</v>
      </c>
      <c r="N50" s="46"/>
      <c r="O50" s="46">
        <f>(M50-M51)/M51*100</f>
        <v>-14.023616319379986</v>
      </c>
      <c r="P50" s="33">
        <f>P34+P35+P36+P38+P39+P40+P42+P43+P44+P46+P47+P48</f>
        <v>143319</v>
      </c>
      <c r="Q50" s="46"/>
      <c r="R50" s="49">
        <f>(P50-P51)/P51*100</f>
        <v>-5.9043279584011765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:49" ht="14.25" customHeight="1" thickBot="1">
      <c r="B51" s="72" t="s">
        <v>34</v>
      </c>
      <c r="C51" s="73"/>
      <c r="D51" s="44">
        <f>M51/G51*100</f>
        <v>0.48740433626984336</v>
      </c>
      <c r="E51" s="60">
        <f>P51/J51*100</f>
        <v>0.6378399140411969</v>
      </c>
      <c r="F51" s="23">
        <f>20+17+23+19+22+22+21+23+21+20+22+21</f>
        <v>251</v>
      </c>
      <c r="G51" s="34">
        <f>SUM(G18:G32)</f>
        <v>149200355</v>
      </c>
      <c r="H51" s="48"/>
      <c r="I51" s="48">
        <f>(G51-154537894)/154537894*100</f>
        <v>-3.453870673299068</v>
      </c>
      <c r="J51" s="35">
        <f>SUM(J18:J32)</f>
        <v>23879346</v>
      </c>
      <c r="K51" s="48"/>
      <c r="L51" s="48">
        <f>(J51-J15)/J15*100</f>
        <v>-0.3435778461712586</v>
      </c>
      <c r="M51" s="34">
        <f>SUM(M18:M32)</f>
        <v>727209</v>
      </c>
      <c r="N51" s="48"/>
      <c r="O51" s="48">
        <f>(M51-M15)/M15*100</f>
        <v>17.137417306549274</v>
      </c>
      <c r="P51" s="35">
        <f>SUM(P18:P32)</f>
        <v>152312</v>
      </c>
      <c r="Q51" s="48"/>
      <c r="R51" s="51">
        <f>(P51-P15)/P15*100</f>
        <v>9.038063670921417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:49" ht="7.5" customHeight="1">
      <c r="B52" s="55"/>
      <c r="C52" s="55"/>
      <c r="D52" s="61"/>
      <c r="E52" s="61"/>
      <c r="F52" s="62"/>
      <c r="G52" s="63"/>
      <c r="H52" s="64"/>
      <c r="I52" s="64"/>
      <c r="J52" s="63"/>
      <c r="K52" s="64"/>
      <c r="L52" s="64"/>
      <c r="M52" s="63"/>
      <c r="N52" s="64"/>
      <c r="O52" s="64"/>
      <c r="P52" s="63"/>
      <c r="Q52" s="64"/>
      <c r="R52" s="6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:38" ht="12" customHeight="1">
      <c r="B53" s="65" t="s">
        <v>16</v>
      </c>
      <c r="C53" s="66" t="s">
        <v>1</v>
      </c>
      <c r="D53" s="39"/>
      <c r="E53" s="67"/>
      <c r="F53" s="67"/>
      <c r="G53" s="67"/>
      <c r="H53" s="67"/>
      <c r="I53" s="68"/>
      <c r="J53" s="36"/>
      <c r="K53" s="36"/>
      <c r="L53" s="36"/>
      <c r="M53" s="36"/>
      <c r="N53" s="36"/>
      <c r="O53" s="36"/>
      <c r="P53" s="36"/>
      <c r="Q53" s="36"/>
      <c r="R53" s="36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38" ht="12" customHeight="1">
      <c r="B54" s="65" t="s">
        <v>17</v>
      </c>
      <c r="C54" s="66" t="s">
        <v>2</v>
      </c>
      <c r="D54" s="39"/>
      <c r="E54" s="67"/>
      <c r="F54" s="67"/>
      <c r="G54" s="67"/>
      <c r="H54" s="67"/>
      <c r="I54" s="67"/>
      <c r="J54" s="36"/>
      <c r="K54" s="36"/>
      <c r="L54" s="36"/>
      <c r="M54" s="36"/>
      <c r="N54" s="36"/>
      <c r="O54" s="36"/>
      <c r="P54" s="36"/>
      <c r="Q54" s="36"/>
      <c r="R54" s="36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3.5" customHeight="1">
      <c r="B55" s="36"/>
      <c r="C55" s="36"/>
      <c r="D55" s="37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3.5" customHeight="1">
      <c r="B56" s="36"/>
      <c r="C56" s="36"/>
      <c r="D56" s="37"/>
      <c r="E56" s="36"/>
      <c r="G56" s="52"/>
      <c r="H56" s="36"/>
      <c r="I56" s="36"/>
      <c r="J56" s="53"/>
      <c r="K56" s="53"/>
      <c r="L56" s="53"/>
      <c r="M56" s="53"/>
      <c r="N56" s="53"/>
      <c r="O56" s="53"/>
      <c r="P56" s="53"/>
      <c r="Q56" s="36"/>
      <c r="R56" s="36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3.5" customHeight="1">
      <c r="B57" s="36"/>
      <c r="C57" s="36"/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3.5" customHeight="1">
      <c r="B58" s="36"/>
      <c r="C58" s="36"/>
      <c r="D58" s="37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3.5" customHeight="1">
      <c r="B59" s="36"/>
      <c r="C59" s="36"/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3.5" customHeight="1">
      <c r="B60" s="36"/>
      <c r="C60" s="36"/>
      <c r="D60" s="37"/>
      <c r="E60" s="54"/>
      <c r="F60" s="55"/>
      <c r="G60" s="54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3.5" customHeight="1">
      <c r="B61" s="36"/>
      <c r="C61" s="36"/>
      <c r="D61" s="3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3.5" customHeight="1">
      <c r="B62" s="36"/>
      <c r="C62" s="36"/>
      <c r="D62" s="37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3.5" customHeight="1">
      <c r="B63" s="36"/>
      <c r="C63" s="36"/>
      <c r="D63" s="37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18" ht="13.5" customHeight="1">
      <c r="B64" s="38"/>
      <c r="C64" s="38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ht="13.5" customHeight="1">
      <c r="B65" s="38"/>
      <c r="C65" s="38"/>
      <c r="D65" s="3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ht="13.5" customHeight="1">
      <c r="B66" s="38"/>
      <c r="C66" s="38"/>
      <c r="D66" s="39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ht="13.5" customHeight="1">
      <c r="B67" s="38"/>
      <c r="C67" s="38"/>
      <c r="D67" s="39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ht="13.5" customHeight="1">
      <c r="B68" s="38"/>
      <c r="C68" s="38"/>
      <c r="D68" s="39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ht="13.5" customHeight="1">
      <c r="B69" s="38"/>
      <c r="C69" s="38"/>
      <c r="D69" s="39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3.5" customHeight="1">
      <c r="B70" s="38"/>
      <c r="C70" s="38"/>
      <c r="D70" s="39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ht="13.5" customHeight="1">
      <c r="B71" s="38"/>
      <c r="C71" s="38"/>
      <c r="D71" s="39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ht="13.5" customHeight="1">
      <c r="B72" s="38"/>
      <c r="C72" s="38"/>
      <c r="D72" s="39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ht="13.5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ht="13.5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ht="13.5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ht="13.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ht="13.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ht="13.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ht="13.5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ht="13.5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ht="13.5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ht="1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ht="12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ht="12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ht="12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ht="12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ht="12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ht="12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ht="12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ht="12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ht="12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ht="12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ht="12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ht="12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ht="12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ht="12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ht="12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ht="12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ht="12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ht="12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ht="12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ht="1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</sheetData>
  <sheetProtection/>
  <mergeCells count="10">
    <mergeCell ref="B51:C51"/>
    <mergeCell ref="B1:R1"/>
    <mergeCell ref="D3:E3"/>
    <mergeCell ref="M3:R3"/>
    <mergeCell ref="N4:O4"/>
    <mergeCell ref="Q4:R4"/>
    <mergeCell ref="B50:C50"/>
    <mergeCell ref="G3:L3"/>
    <mergeCell ref="H4:I4"/>
    <mergeCell ref="K4:L4"/>
  </mergeCells>
  <printOptions/>
  <pageMargins left="0.1968503937007874" right="0.31496062992125984" top="0.27" bottom="0.25" header="0.1968503937007874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106"/>
  <sheetViews>
    <sheetView tabSelected="1" zoomScalePageLayoutView="0" workbookViewId="0" topLeftCell="A37">
      <selection activeCell="D65" sqref="D65"/>
    </sheetView>
  </sheetViews>
  <sheetFormatPr defaultColWidth="9.00390625" defaultRowHeight="12.75"/>
  <cols>
    <col min="1" max="1" width="2.375" style="0" customWidth="1"/>
    <col min="2" max="2" width="9.50390625" style="0" bestFit="1" customWidth="1"/>
    <col min="3" max="3" width="5.875" style="0" customWidth="1"/>
    <col min="6" max="6" width="8.50390625" style="0" customWidth="1"/>
    <col min="7" max="7" width="13.875" style="0" bestFit="1" customWidth="1"/>
    <col min="9" max="9" width="12.625" style="0" customWidth="1"/>
    <col min="10" max="10" width="12.75390625" style="0" bestFit="1" customWidth="1"/>
    <col min="11" max="11" width="9.625" style="0" customWidth="1"/>
    <col min="12" max="12" width="13.00390625" style="0" customWidth="1"/>
    <col min="13" max="14" width="9.75390625" style="0" customWidth="1"/>
    <col min="15" max="15" width="14.00390625" style="0" customWidth="1"/>
    <col min="16" max="16" width="9.75390625" style="0" bestFit="1" customWidth="1"/>
    <col min="17" max="17" width="9.375" style="0" customWidth="1"/>
    <col min="18" max="18" width="12.50390625" style="0" customWidth="1"/>
    <col min="19" max="19" width="10.00390625" style="0" customWidth="1"/>
  </cols>
  <sheetData>
    <row r="1" spans="2:18" ht="24" customHeight="1">
      <c r="B1" s="74" t="s">
        <v>111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6:19" ht="15" customHeight="1" thickBot="1">
      <c r="P2" s="57" t="s">
        <v>106</v>
      </c>
      <c r="Q2" s="58"/>
      <c r="R2" s="58"/>
      <c r="S2" s="58"/>
    </row>
    <row r="3" spans="2:38" ht="15.75" customHeight="1">
      <c r="B3" s="5"/>
      <c r="C3" s="6"/>
      <c r="D3" s="76" t="s">
        <v>4</v>
      </c>
      <c r="E3" s="77"/>
      <c r="F3" s="7" t="s">
        <v>5</v>
      </c>
      <c r="G3" s="76" t="s">
        <v>76</v>
      </c>
      <c r="H3" s="78"/>
      <c r="I3" s="78"/>
      <c r="J3" s="78"/>
      <c r="K3" s="78"/>
      <c r="L3" s="77"/>
      <c r="M3" s="76" t="s">
        <v>77</v>
      </c>
      <c r="N3" s="78"/>
      <c r="O3" s="78"/>
      <c r="P3" s="78"/>
      <c r="Q3" s="78"/>
      <c r="R3" s="79"/>
      <c r="S3" s="1"/>
      <c r="T3" s="1"/>
      <c r="U3" s="1"/>
      <c r="V3" s="1"/>
      <c r="W3" s="1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5" customHeight="1">
      <c r="B4" s="8" t="s">
        <v>6</v>
      </c>
      <c r="C4" s="9"/>
      <c r="D4" s="10" t="s">
        <v>7</v>
      </c>
      <c r="E4" s="9" t="s">
        <v>8</v>
      </c>
      <c r="F4" s="11" t="s">
        <v>78</v>
      </c>
      <c r="G4" s="12" t="s">
        <v>9</v>
      </c>
      <c r="H4" s="85" t="s">
        <v>10</v>
      </c>
      <c r="I4" s="86"/>
      <c r="J4" s="12" t="s">
        <v>11</v>
      </c>
      <c r="K4" s="80" t="s">
        <v>10</v>
      </c>
      <c r="L4" s="87"/>
      <c r="M4" s="10" t="s">
        <v>9</v>
      </c>
      <c r="N4" s="80" t="s">
        <v>10</v>
      </c>
      <c r="O4" s="81"/>
      <c r="P4" s="12" t="s">
        <v>11</v>
      </c>
      <c r="Q4" s="80" t="s">
        <v>10</v>
      </c>
      <c r="R4" s="82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5.75" customHeight="1">
      <c r="B5" s="16"/>
      <c r="C5" s="13"/>
      <c r="D5" s="17"/>
      <c r="E5" s="13"/>
      <c r="F5" s="18"/>
      <c r="G5" s="14"/>
      <c r="H5" s="19" t="s">
        <v>12</v>
      </c>
      <c r="I5" s="14" t="s">
        <v>13</v>
      </c>
      <c r="J5" s="14"/>
      <c r="K5" s="20" t="s">
        <v>12</v>
      </c>
      <c r="L5" s="13" t="s">
        <v>13</v>
      </c>
      <c r="M5" s="17"/>
      <c r="N5" s="20" t="s">
        <v>12</v>
      </c>
      <c r="O5" s="14" t="s">
        <v>13</v>
      </c>
      <c r="P5" s="14"/>
      <c r="Q5" s="20" t="s">
        <v>12</v>
      </c>
      <c r="R5" s="15" t="s">
        <v>13</v>
      </c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9" ht="14.25" customHeight="1">
      <c r="B6" s="21" t="s">
        <v>79</v>
      </c>
      <c r="C6" s="22"/>
      <c r="D6" s="40">
        <v>1.27</v>
      </c>
      <c r="E6" s="41">
        <v>0.86</v>
      </c>
      <c r="F6" s="11">
        <v>288</v>
      </c>
      <c r="G6" s="25">
        <v>169115400</v>
      </c>
      <c r="H6" s="45" t="s">
        <v>14</v>
      </c>
      <c r="I6" s="45"/>
      <c r="J6" s="26">
        <v>51183230</v>
      </c>
      <c r="K6" s="45" t="s">
        <v>14</v>
      </c>
      <c r="L6" s="45"/>
      <c r="M6" s="25">
        <v>2150804</v>
      </c>
      <c r="N6" s="45" t="s">
        <v>14</v>
      </c>
      <c r="O6" s="45"/>
      <c r="P6" s="26">
        <v>442082</v>
      </c>
      <c r="Q6" s="45" t="s">
        <v>14</v>
      </c>
      <c r="R6" s="5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>
      <c r="B7" s="21" t="s">
        <v>80</v>
      </c>
      <c r="C7" s="22"/>
      <c r="D7" s="42">
        <v>1.07</v>
      </c>
      <c r="E7" s="43">
        <v>0.62</v>
      </c>
      <c r="F7" s="11">
        <v>289</v>
      </c>
      <c r="G7" s="25">
        <v>170950174</v>
      </c>
      <c r="H7" s="45" t="s">
        <v>14</v>
      </c>
      <c r="I7" s="47">
        <f aca="true" t="shared" si="0" ref="I7:I20">(G7-G6)/G6*100</f>
        <v>1.0849242588197172</v>
      </c>
      <c r="J7" s="26">
        <v>54957117</v>
      </c>
      <c r="K7" s="45" t="s">
        <v>14</v>
      </c>
      <c r="L7" s="50">
        <f aca="true" t="shared" si="1" ref="L7:L19">(J7-J6)/J6*100</f>
        <v>7.373288086742474</v>
      </c>
      <c r="M7" s="25">
        <v>1826392</v>
      </c>
      <c r="N7" s="45" t="s">
        <v>14</v>
      </c>
      <c r="O7" s="47">
        <f aca="true" t="shared" si="2" ref="O7:O19">(M7-M6)/M6*100</f>
        <v>-15.083289783727388</v>
      </c>
      <c r="P7" s="26">
        <v>341741</v>
      </c>
      <c r="Q7" s="45" t="s">
        <v>14</v>
      </c>
      <c r="R7" s="50">
        <f aca="true" t="shared" si="3" ref="R7:R19">(P7-P6)/P6*100</f>
        <v>-22.697372885573262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>
      <c r="B8" s="21" t="s">
        <v>81</v>
      </c>
      <c r="C8" s="22"/>
      <c r="D8" s="42">
        <v>1.04</v>
      </c>
      <c r="E8" s="43">
        <v>0.66</v>
      </c>
      <c r="F8" s="11">
        <v>273</v>
      </c>
      <c r="G8" s="25">
        <v>171958563</v>
      </c>
      <c r="H8" s="45" t="s">
        <v>14</v>
      </c>
      <c r="I8" s="47">
        <f t="shared" si="0"/>
        <v>0.5898730468680307</v>
      </c>
      <c r="J8" s="26">
        <v>53492105</v>
      </c>
      <c r="K8" s="45" t="s">
        <v>14</v>
      </c>
      <c r="L8" s="50">
        <f t="shared" si="1"/>
        <v>-2.665736632436523</v>
      </c>
      <c r="M8" s="25">
        <v>1795666</v>
      </c>
      <c r="N8" s="45" t="s">
        <v>14</v>
      </c>
      <c r="O8" s="47">
        <f t="shared" si="2"/>
        <v>-1.6823332559494346</v>
      </c>
      <c r="P8" s="26">
        <v>354294</v>
      </c>
      <c r="Q8" s="45" t="s">
        <v>14</v>
      </c>
      <c r="R8" s="50">
        <f t="shared" si="3"/>
        <v>3.6732496247157935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>
      <c r="B9" s="21" t="s">
        <v>82</v>
      </c>
      <c r="C9" s="22"/>
      <c r="D9" s="42">
        <v>1.01</v>
      </c>
      <c r="E9" s="43">
        <v>0.85</v>
      </c>
      <c r="F9" s="11">
        <v>273</v>
      </c>
      <c r="G9" s="25">
        <v>170228236</v>
      </c>
      <c r="H9" s="45" t="s">
        <v>14</v>
      </c>
      <c r="I9" s="47">
        <f t="shared" si="0"/>
        <v>-1.0062464874168553</v>
      </c>
      <c r="J9" s="26">
        <v>41488833</v>
      </c>
      <c r="K9" s="45" t="s">
        <v>14</v>
      </c>
      <c r="L9" s="50">
        <f t="shared" si="1"/>
        <v>-22.439333804493206</v>
      </c>
      <c r="M9" s="25">
        <v>1710839</v>
      </c>
      <c r="N9" s="45" t="s">
        <v>14</v>
      </c>
      <c r="O9" s="47">
        <f t="shared" si="2"/>
        <v>-4.7239854182236565</v>
      </c>
      <c r="P9" s="26">
        <v>353464</v>
      </c>
      <c r="Q9" s="45" t="s">
        <v>14</v>
      </c>
      <c r="R9" s="50">
        <f t="shared" si="3"/>
        <v>-0.2342687146832856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>
      <c r="B10" s="21" t="s">
        <v>0</v>
      </c>
      <c r="C10" s="22"/>
      <c r="D10" s="42">
        <v>0.89</v>
      </c>
      <c r="E10" s="43">
        <v>0.8</v>
      </c>
      <c r="F10" s="11">
        <v>273</v>
      </c>
      <c r="G10" s="25">
        <v>175018631</v>
      </c>
      <c r="H10" s="45" t="s">
        <v>14</v>
      </c>
      <c r="I10" s="47">
        <f t="shared" si="0"/>
        <v>2.814101298682317</v>
      </c>
      <c r="J10" s="26">
        <v>40835007</v>
      </c>
      <c r="K10" s="45" t="s">
        <v>14</v>
      </c>
      <c r="L10" s="50">
        <f t="shared" si="1"/>
        <v>-1.5759083896141404</v>
      </c>
      <c r="M10" s="25">
        <v>1559768</v>
      </c>
      <c r="N10" s="45" t="s">
        <v>14</v>
      </c>
      <c r="O10" s="47">
        <f t="shared" si="2"/>
        <v>-8.830228911078132</v>
      </c>
      <c r="P10" s="26">
        <v>325268</v>
      </c>
      <c r="Q10" s="45" t="s">
        <v>14</v>
      </c>
      <c r="R10" s="50">
        <f t="shared" si="3"/>
        <v>-7.977049996605029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>
      <c r="B11" s="21" t="s">
        <v>83</v>
      </c>
      <c r="C11" s="27"/>
      <c r="D11" s="42">
        <v>0.87</v>
      </c>
      <c r="E11" s="43">
        <v>0.76</v>
      </c>
      <c r="F11" s="11">
        <v>247</v>
      </c>
      <c r="G11" s="25">
        <v>171508786</v>
      </c>
      <c r="H11" s="45" t="s">
        <v>14</v>
      </c>
      <c r="I11" s="47">
        <f t="shared" si="0"/>
        <v>-2.005412212371836</v>
      </c>
      <c r="J11" s="26">
        <v>37975255</v>
      </c>
      <c r="K11" s="45" t="s">
        <v>14</v>
      </c>
      <c r="L11" s="50">
        <f t="shared" si="1"/>
        <v>-7.003187240790726</v>
      </c>
      <c r="M11" s="25">
        <v>1491575</v>
      </c>
      <c r="N11" s="45" t="s">
        <v>14</v>
      </c>
      <c r="O11" s="47">
        <f t="shared" si="2"/>
        <v>-4.371996348174856</v>
      </c>
      <c r="P11" s="26">
        <v>287774</v>
      </c>
      <c r="Q11" s="45" t="s">
        <v>14</v>
      </c>
      <c r="R11" s="50">
        <f t="shared" si="3"/>
        <v>-11.527109952408475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>
      <c r="B12" s="21" t="s">
        <v>84</v>
      </c>
      <c r="C12" s="27"/>
      <c r="D12" s="42">
        <v>0.61</v>
      </c>
      <c r="E12" s="43">
        <v>0.55</v>
      </c>
      <c r="F12" s="11">
        <v>251</v>
      </c>
      <c r="G12" s="25">
        <v>162791276</v>
      </c>
      <c r="H12" s="45" t="s">
        <v>14</v>
      </c>
      <c r="I12" s="47">
        <f t="shared" si="0"/>
        <v>-5.0828358146036905</v>
      </c>
      <c r="J12" s="26">
        <v>31985029</v>
      </c>
      <c r="K12" s="45" t="s">
        <v>14</v>
      </c>
      <c r="L12" s="50">
        <f t="shared" si="1"/>
        <v>-15.774024427222411</v>
      </c>
      <c r="M12" s="25">
        <v>994301</v>
      </c>
      <c r="N12" s="45" t="s">
        <v>14</v>
      </c>
      <c r="O12" s="47">
        <f t="shared" si="2"/>
        <v>-33.338853225617214</v>
      </c>
      <c r="P12" s="26">
        <v>177583</v>
      </c>
      <c r="Q12" s="45" t="s">
        <v>14</v>
      </c>
      <c r="R12" s="50">
        <f t="shared" si="3"/>
        <v>-38.29081153961095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>
      <c r="B13" s="21" t="s">
        <v>85</v>
      </c>
      <c r="C13" s="27"/>
      <c r="D13" s="42">
        <v>0.47</v>
      </c>
      <c r="E13" s="43">
        <v>0.495</v>
      </c>
      <c r="F13" s="11">
        <v>251</v>
      </c>
      <c r="G13" s="25">
        <v>158345387</v>
      </c>
      <c r="H13" s="45" t="s">
        <v>14</v>
      </c>
      <c r="I13" s="47">
        <f t="shared" si="0"/>
        <v>-2.731036397798123</v>
      </c>
      <c r="J13" s="26">
        <v>28227955</v>
      </c>
      <c r="K13" s="45" t="s">
        <v>14</v>
      </c>
      <c r="L13" s="50">
        <f t="shared" si="1"/>
        <v>-11.746351707231529</v>
      </c>
      <c r="M13" s="25">
        <v>746108</v>
      </c>
      <c r="N13" s="45" t="s">
        <v>14</v>
      </c>
      <c r="O13" s="47">
        <f t="shared" si="2"/>
        <v>-24.961555907114647</v>
      </c>
      <c r="P13" s="26">
        <v>139949</v>
      </c>
      <c r="Q13" s="45" t="s">
        <v>14</v>
      </c>
      <c r="R13" s="50">
        <f t="shared" si="3"/>
        <v>-21.192343861743524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>
      <c r="B14" s="21" t="s">
        <v>86</v>
      </c>
      <c r="C14" s="27"/>
      <c r="D14" s="42">
        <v>0.38833333333333336</v>
      </c>
      <c r="E14" s="43">
        <v>0.53</v>
      </c>
      <c r="F14" s="11">
        <v>252</v>
      </c>
      <c r="G14" s="25">
        <v>159635122</v>
      </c>
      <c r="H14" s="45" t="s">
        <v>14</v>
      </c>
      <c r="I14" s="47">
        <f t="shared" si="0"/>
        <v>0.814507466516849</v>
      </c>
      <c r="J14" s="26">
        <v>26597340</v>
      </c>
      <c r="K14" s="45" t="s">
        <v>14</v>
      </c>
      <c r="L14" s="50">
        <f t="shared" si="1"/>
        <v>-5.776596285490748</v>
      </c>
      <c r="M14" s="25">
        <v>619845</v>
      </c>
      <c r="N14" s="45" t="s">
        <v>14</v>
      </c>
      <c r="O14" s="47">
        <f t="shared" si="2"/>
        <v>-16.92288515871697</v>
      </c>
      <c r="P14" s="26">
        <v>142138</v>
      </c>
      <c r="Q14" s="45" t="s">
        <v>14</v>
      </c>
      <c r="R14" s="50">
        <f t="shared" si="3"/>
        <v>1.5641412228740472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>
      <c r="B15" s="21" t="s">
        <v>87</v>
      </c>
      <c r="C15" s="27"/>
      <c r="D15" s="42">
        <v>0.4025</v>
      </c>
      <c r="E15" s="43">
        <v>0.5791666666666666</v>
      </c>
      <c r="F15" s="11">
        <v>249</v>
      </c>
      <c r="G15" s="25">
        <v>154537894</v>
      </c>
      <c r="H15" s="45" t="s">
        <v>14</v>
      </c>
      <c r="I15" s="47">
        <f t="shared" si="0"/>
        <v>-3.1930492088075706</v>
      </c>
      <c r="J15" s="26">
        <v>23961673</v>
      </c>
      <c r="K15" s="45" t="s">
        <v>14</v>
      </c>
      <c r="L15" s="50">
        <f t="shared" si="1"/>
        <v>-9.909513507741751</v>
      </c>
      <c r="M15" s="25">
        <v>620817</v>
      </c>
      <c r="N15" s="45" t="s">
        <v>14</v>
      </c>
      <c r="O15" s="47">
        <f t="shared" si="2"/>
        <v>0.1568133968976115</v>
      </c>
      <c r="P15" s="26">
        <v>139687</v>
      </c>
      <c r="Q15" s="45" t="s">
        <v>14</v>
      </c>
      <c r="R15" s="50">
        <f t="shared" si="3"/>
        <v>-1.7243805315960548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>
      <c r="B16" s="21" t="s">
        <v>88</v>
      </c>
      <c r="C16" s="27"/>
      <c r="D16" s="42">
        <v>0.49</v>
      </c>
      <c r="E16" s="43">
        <v>0.64</v>
      </c>
      <c r="F16" s="11">
        <v>251</v>
      </c>
      <c r="G16" s="25">
        <v>149200355</v>
      </c>
      <c r="H16" s="45" t="s">
        <v>14</v>
      </c>
      <c r="I16" s="47">
        <f t="shared" si="0"/>
        <v>-3.453870673299068</v>
      </c>
      <c r="J16" s="26">
        <v>23879346</v>
      </c>
      <c r="K16" s="45" t="s">
        <v>14</v>
      </c>
      <c r="L16" s="50">
        <f t="shared" si="1"/>
        <v>-0.3435778461712586</v>
      </c>
      <c r="M16" s="25">
        <v>727209</v>
      </c>
      <c r="N16" s="45" t="s">
        <v>14</v>
      </c>
      <c r="O16" s="47">
        <f t="shared" si="2"/>
        <v>17.137417306549274</v>
      </c>
      <c r="P16" s="26">
        <v>152312</v>
      </c>
      <c r="Q16" s="45" t="s">
        <v>14</v>
      </c>
      <c r="R16" s="50">
        <f t="shared" si="3"/>
        <v>9.038063670921417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>
      <c r="B17" s="21" t="s">
        <v>89</v>
      </c>
      <c r="C17" s="27"/>
      <c r="D17" s="42">
        <v>0.43</v>
      </c>
      <c r="E17" s="43">
        <v>0.64</v>
      </c>
      <c r="F17" s="11">
        <v>249</v>
      </c>
      <c r="G17" s="25">
        <v>144603640</v>
      </c>
      <c r="H17" s="45" t="s">
        <v>14</v>
      </c>
      <c r="I17" s="47">
        <f t="shared" si="0"/>
        <v>-3.0809008463820344</v>
      </c>
      <c r="J17" s="26">
        <v>22526892</v>
      </c>
      <c r="K17" s="45" t="s">
        <v>14</v>
      </c>
      <c r="L17" s="50">
        <f t="shared" si="1"/>
        <v>-5.663697824890179</v>
      </c>
      <c r="M17" s="25">
        <v>625228</v>
      </c>
      <c r="N17" s="45" t="s">
        <v>14</v>
      </c>
      <c r="O17" s="47">
        <f t="shared" si="2"/>
        <v>-14.023616319379986</v>
      </c>
      <c r="P17" s="26">
        <v>143319</v>
      </c>
      <c r="Q17" s="45" t="s">
        <v>14</v>
      </c>
      <c r="R17" s="50">
        <f t="shared" si="3"/>
        <v>-5.9043279584011765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25" customHeight="1">
      <c r="B18" s="21" t="s">
        <v>90</v>
      </c>
      <c r="C18" s="27"/>
      <c r="D18" s="42">
        <v>0.3799585508404234</v>
      </c>
      <c r="E18" s="43">
        <v>0.6645998024027491</v>
      </c>
      <c r="F18" s="11">
        <v>251</v>
      </c>
      <c r="G18" s="25">
        <v>134656530</v>
      </c>
      <c r="H18" s="45" t="s">
        <v>14</v>
      </c>
      <c r="I18" s="47">
        <f t="shared" si="0"/>
        <v>-6.878879397503409</v>
      </c>
      <c r="J18" s="26">
        <v>20581258</v>
      </c>
      <c r="K18" s="45" t="s">
        <v>14</v>
      </c>
      <c r="L18" s="50">
        <f t="shared" si="1"/>
        <v>-8.636939352308342</v>
      </c>
      <c r="M18" s="25">
        <v>511639</v>
      </c>
      <c r="N18" s="45" t="s">
        <v>14</v>
      </c>
      <c r="O18" s="47">
        <f t="shared" si="2"/>
        <v>-18.167612454976425</v>
      </c>
      <c r="P18" s="26">
        <v>136783</v>
      </c>
      <c r="Q18" s="45" t="s">
        <v>14</v>
      </c>
      <c r="R18" s="50">
        <f t="shared" si="3"/>
        <v>-4.56045604560456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25" customHeight="1">
      <c r="B19" s="21" t="s">
        <v>91</v>
      </c>
      <c r="C19" s="27"/>
      <c r="D19" s="42">
        <v>0.3</v>
      </c>
      <c r="E19" s="43">
        <v>0.53</v>
      </c>
      <c r="F19" s="11">
        <v>253</v>
      </c>
      <c r="G19" s="25">
        <v>121543195</v>
      </c>
      <c r="H19" s="45" t="s">
        <v>14</v>
      </c>
      <c r="I19" s="47">
        <f t="shared" si="0"/>
        <v>-9.738358028385255</v>
      </c>
      <c r="J19" s="26">
        <v>17687308</v>
      </c>
      <c r="K19" s="45" t="s">
        <v>14</v>
      </c>
      <c r="L19" s="50">
        <f t="shared" si="1"/>
        <v>-14.061093835955024</v>
      </c>
      <c r="M19" s="25">
        <v>360291</v>
      </c>
      <c r="N19" s="45" t="s">
        <v>14</v>
      </c>
      <c r="O19" s="47">
        <f t="shared" si="2"/>
        <v>-29.581013175305245</v>
      </c>
      <c r="P19" s="26">
        <v>93370</v>
      </c>
      <c r="Q19" s="45" t="s">
        <v>14</v>
      </c>
      <c r="R19" s="50">
        <f t="shared" si="3"/>
        <v>-31.73859324623674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25" customHeight="1">
      <c r="B20" s="21" t="s">
        <v>95</v>
      </c>
      <c r="C20" s="27"/>
      <c r="D20" s="42">
        <v>0.19</v>
      </c>
      <c r="E20" s="43">
        <v>0.33</v>
      </c>
      <c r="F20" s="11">
        <v>253</v>
      </c>
      <c r="G20" s="25">
        <v>122510748</v>
      </c>
      <c r="H20" s="45" t="s">
        <v>14</v>
      </c>
      <c r="I20" s="47">
        <f t="shared" si="0"/>
        <v>0.7960569079988395</v>
      </c>
      <c r="J20" s="26">
        <v>19008366</v>
      </c>
      <c r="K20" s="45" t="s">
        <v>14</v>
      </c>
      <c r="L20" s="50">
        <f>(J20-J19)/J19*100</f>
        <v>7.468960228430466</v>
      </c>
      <c r="M20" s="25">
        <v>228061</v>
      </c>
      <c r="N20" s="45" t="s">
        <v>14</v>
      </c>
      <c r="O20" s="47">
        <f>(M20-M19)/M19*100</f>
        <v>-36.70088900361097</v>
      </c>
      <c r="P20" s="26">
        <v>62584</v>
      </c>
      <c r="Q20" s="45" t="s">
        <v>14</v>
      </c>
      <c r="R20" s="50">
        <f>(P20-P19)/P19*100</f>
        <v>-32.97204669594088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14.25" customHeight="1">
      <c r="B21" s="21" t="s">
        <v>96</v>
      </c>
      <c r="C21" s="27"/>
      <c r="D21" s="42">
        <v>0.17</v>
      </c>
      <c r="E21" s="43">
        <v>0.36</v>
      </c>
      <c r="F21" s="11">
        <v>249</v>
      </c>
      <c r="G21" s="25">
        <v>117703741</v>
      </c>
      <c r="H21" s="45" t="s">
        <v>14</v>
      </c>
      <c r="I21" s="47">
        <f>(G21-G20)/G20*100</f>
        <v>-3.923743082525298</v>
      </c>
      <c r="J21" s="26">
        <v>19193503</v>
      </c>
      <c r="K21" s="45" t="s">
        <v>14</v>
      </c>
      <c r="L21" s="50">
        <f>(J21-J20)/J20*100</f>
        <v>0.9739764059677722</v>
      </c>
      <c r="M21" s="25">
        <v>200365</v>
      </c>
      <c r="N21" s="45" t="s">
        <v>14</v>
      </c>
      <c r="O21" s="47">
        <f>(M21-M20)/M20*100</f>
        <v>-12.144119336493308</v>
      </c>
      <c r="P21" s="26">
        <v>69827</v>
      </c>
      <c r="Q21" s="45" t="s">
        <v>14</v>
      </c>
      <c r="R21" s="50">
        <f>(P21-P20)/P20*100</f>
        <v>11.573245557970088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8.25" customHeight="1">
      <c r="B22" s="30"/>
      <c r="C22" s="22"/>
      <c r="D22" s="42"/>
      <c r="E22" s="61"/>
      <c r="F22" s="31"/>
      <c r="G22" s="32"/>
      <c r="H22" s="46"/>
      <c r="I22" s="46"/>
      <c r="J22" s="33"/>
      <c r="K22" s="46"/>
      <c r="L22" s="56"/>
      <c r="M22" s="32"/>
      <c r="N22" s="46"/>
      <c r="O22" s="46"/>
      <c r="P22" s="33"/>
      <c r="Q22" s="46"/>
      <c r="R22" s="49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25" customHeight="1">
      <c r="B23" s="30" t="s">
        <v>94</v>
      </c>
      <c r="C23" s="22"/>
      <c r="D23" s="42">
        <v>0.15</v>
      </c>
      <c r="E23" s="61">
        <v>0.26</v>
      </c>
      <c r="F23" s="31" t="s">
        <v>54</v>
      </c>
      <c r="G23" s="32">
        <v>10773270</v>
      </c>
      <c r="H23" s="46">
        <v>-0.5395269998919838</v>
      </c>
      <c r="I23" s="46">
        <v>32.3545834534749</v>
      </c>
      <c r="J23" s="33">
        <v>1777132</v>
      </c>
      <c r="K23" s="46">
        <v>-1.2190783651943455</v>
      </c>
      <c r="L23" s="56">
        <v>24.014361429304152</v>
      </c>
      <c r="M23" s="32">
        <v>16065</v>
      </c>
      <c r="N23" s="46">
        <v>-12.179522221614825</v>
      </c>
      <c r="O23" s="46">
        <v>-5.249189029784724</v>
      </c>
      <c r="P23" s="33">
        <v>4558</v>
      </c>
      <c r="Q23" s="46">
        <v>-10.574847949774377</v>
      </c>
      <c r="R23" s="49">
        <v>-8.308187487427077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25" customHeight="1">
      <c r="B24" s="30" t="s">
        <v>92</v>
      </c>
      <c r="C24" s="22" t="s">
        <v>15</v>
      </c>
      <c r="D24" s="42">
        <v>0.14</v>
      </c>
      <c r="E24" s="61">
        <v>0.24</v>
      </c>
      <c r="F24" s="31" t="s">
        <v>97</v>
      </c>
      <c r="G24" s="32">
        <v>6336969</v>
      </c>
      <c r="H24" s="46">
        <v>-41.1787785881167</v>
      </c>
      <c r="I24" s="46">
        <v>-32.887151263272905</v>
      </c>
      <c r="J24" s="33">
        <v>1109977</v>
      </c>
      <c r="K24" s="46">
        <v>-37.541105556593436</v>
      </c>
      <c r="L24" s="56">
        <v>-15.08386598273336</v>
      </c>
      <c r="M24" s="32">
        <v>9040</v>
      </c>
      <c r="N24" s="46">
        <v>-43.72860255213196</v>
      </c>
      <c r="O24" s="46">
        <v>-46.39786540171954</v>
      </c>
      <c r="P24" s="33">
        <v>2681</v>
      </c>
      <c r="Q24" s="46">
        <v>-41.180342255375166</v>
      </c>
      <c r="R24" s="49">
        <v>-41.60313657155304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14.25" customHeight="1">
      <c r="B25" s="30" t="s">
        <v>27</v>
      </c>
      <c r="C25" s="22"/>
      <c r="D25" s="42">
        <v>0.16</v>
      </c>
      <c r="E25" s="61">
        <v>0.32</v>
      </c>
      <c r="F25" s="31" t="s">
        <v>50</v>
      </c>
      <c r="G25" s="32">
        <v>12854686</v>
      </c>
      <c r="H25" s="46">
        <v>102.85227843153406</v>
      </c>
      <c r="I25" s="46">
        <v>2.110631847110079</v>
      </c>
      <c r="J25" s="33">
        <v>1949676</v>
      </c>
      <c r="K25" s="46">
        <v>75.65012608369362</v>
      </c>
      <c r="L25" s="56">
        <v>8.040071240716708</v>
      </c>
      <c r="M25" s="32">
        <v>19959</v>
      </c>
      <c r="N25" s="46">
        <v>120.78539823008849</v>
      </c>
      <c r="O25" s="46">
        <v>-17.48728761007069</v>
      </c>
      <c r="P25" s="33">
        <v>6272</v>
      </c>
      <c r="Q25" s="46">
        <v>133.9425587467363</v>
      </c>
      <c r="R25" s="49">
        <v>2.904019688269073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7.5" customHeight="1">
      <c r="B26" s="30"/>
      <c r="C26" s="22"/>
      <c r="D26" s="42"/>
      <c r="E26" s="61"/>
      <c r="F26" s="31"/>
      <c r="G26" s="32"/>
      <c r="H26" s="46"/>
      <c r="I26" s="46"/>
      <c r="J26" s="33"/>
      <c r="K26" s="46"/>
      <c r="L26" s="56"/>
      <c r="M26" s="32"/>
      <c r="N26" s="46"/>
      <c r="O26" s="46"/>
      <c r="P26" s="33"/>
      <c r="Q26" s="46"/>
      <c r="R26" s="4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25" customHeight="1">
      <c r="B27" s="30" t="s">
        <v>62</v>
      </c>
      <c r="C27" s="22"/>
      <c r="D27" s="42">
        <v>0.18</v>
      </c>
      <c r="E27" s="61">
        <v>0.29</v>
      </c>
      <c r="F27" s="31" t="s">
        <v>51</v>
      </c>
      <c r="G27" s="32">
        <v>7213896</v>
      </c>
      <c r="H27" s="46">
        <v>-43.88119632015904</v>
      </c>
      <c r="I27" s="46">
        <v>-25.440410743060994</v>
      </c>
      <c r="J27" s="33">
        <v>1318550</v>
      </c>
      <c r="K27" s="46">
        <v>-32.37081443275704</v>
      </c>
      <c r="L27" s="56">
        <v>-12.109440094706237</v>
      </c>
      <c r="M27" s="32">
        <v>12977</v>
      </c>
      <c r="N27" s="46">
        <v>-34.98171251064683</v>
      </c>
      <c r="O27" s="46">
        <v>-32.660474287789945</v>
      </c>
      <c r="P27" s="33">
        <v>3878</v>
      </c>
      <c r="Q27" s="46">
        <v>-38.169642857142854</v>
      </c>
      <c r="R27" s="49">
        <v>-23.9010989010989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25" customHeight="1">
      <c r="B28" s="30" t="s">
        <v>31</v>
      </c>
      <c r="C28" s="22"/>
      <c r="D28" s="42">
        <v>0.16</v>
      </c>
      <c r="E28" s="61">
        <v>0.35</v>
      </c>
      <c r="F28" s="31" t="s">
        <v>98</v>
      </c>
      <c r="G28" s="32">
        <v>12152407</v>
      </c>
      <c r="H28" s="46">
        <v>68.45830602492745</v>
      </c>
      <c r="I28" s="46">
        <v>21.914806956294925</v>
      </c>
      <c r="J28" s="33">
        <v>1803259</v>
      </c>
      <c r="K28" s="46">
        <v>36.760759925675934</v>
      </c>
      <c r="L28" s="56">
        <v>15.952905318728238</v>
      </c>
      <c r="M28" s="32">
        <v>19995</v>
      </c>
      <c r="N28" s="46">
        <v>54.08029590814518</v>
      </c>
      <c r="O28" s="46">
        <v>2.8919878557093606</v>
      </c>
      <c r="P28" s="33">
        <v>6312</v>
      </c>
      <c r="Q28" s="46">
        <v>62.764311500773594</v>
      </c>
      <c r="R28" s="49">
        <v>30.171169313260464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3.5" customHeight="1">
      <c r="B29" s="30" t="s">
        <v>93</v>
      </c>
      <c r="C29" s="22"/>
      <c r="D29" s="42">
        <v>0.17</v>
      </c>
      <c r="E29" s="61">
        <v>0.57</v>
      </c>
      <c r="F29" s="31" t="s">
        <v>54</v>
      </c>
      <c r="G29" s="32">
        <v>9764094</v>
      </c>
      <c r="H29" s="46">
        <v>-19.653003721814123</v>
      </c>
      <c r="I29" s="46">
        <v>-2.735774073436174</v>
      </c>
      <c r="J29" s="33">
        <v>1635416</v>
      </c>
      <c r="K29" s="46">
        <v>-9.307758896531224</v>
      </c>
      <c r="L29" s="56">
        <v>4.21813584293893</v>
      </c>
      <c r="M29" s="32">
        <v>16388</v>
      </c>
      <c r="N29" s="46">
        <v>-18.039509877469367</v>
      </c>
      <c r="O29" s="46">
        <v>-17.590264507693856</v>
      </c>
      <c r="P29" s="33">
        <v>9301</v>
      </c>
      <c r="Q29" s="46">
        <v>47.35424588086185</v>
      </c>
      <c r="R29" s="49">
        <v>66.65472137609747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7.5" customHeight="1">
      <c r="B30" s="30"/>
      <c r="C30" s="22"/>
      <c r="D30" s="42"/>
      <c r="E30" s="61"/>
      <c r="F30" s="31"/>
      <c r="G30" s="32"/>
      <c r="H30" s="46"/>
      <c r="I30" s="46"/>
      <c r="J30" s="33"/>
      <c r="K30" s="46"/>
      <c r="L30" s="56"/>
      <c r="M30" s="32"/>
      <c r="N30" s="46"/>
      <c r="O30" s="46"/>
      <c r="P30" s="33"/>
      <c r="Q30" s="46"/>
      <c r="R30" s="4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25" customHeight="1">
      <c r="B31" s="30" t="s">
        <v>67</v>
      </c>
      <c r="C31" s="22"/>
      <c r="D31" s="42">
        <v>0.18</v>
      </c>
      <c r="E31" s="61">
        <v>0.32</v>
      </c>
      <c r="F31" s="31" t="s">
        <v>56</v>
      </c>
      <c r="G31" s="32">
        <v>7778413</v>
      </c>
      <c r="H31" s="46">
        <v>-20.336561692257366</v>
      </c>
      <c r="I31" s="46">
        <v>-8.384774353244747</v>
      </c>
      <c r="J31" s="33">
        <v>1461327</v>
      </c>
      <c r="K31" s="46">
        <v>-10.644936823413737</v>
      </c>
      <c r="L31" s="56">
        <v>-1.8557272938524791</v>
      </c>
      <c r="M31" s="32">
        <v>13807</v>
      </c>
      <c r="N31" s="46">
        <v>-15.749328777154014</v>
      </c>
      <c r="O31" s="46">
        <v>-16.750075369309616</v>
      </c>
      <c r="P31" s="33">
        <v>4682</v>
      </c>
      <c r="Q31" s="46">
        <v>-49.66132673906032</v>
      </c>
      <c r="R31" s="49">
        <v>-8.643902439024389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25" customHeight="1">
      <c r="B32" s="30" t="s">
        <v>32</v>
      </c>
      <c r="C32" s="22"/>
      <c r="D32" s="42">
        <v>0.16</v>
      </c>
      <c r="E32" s="61">
        <v>0.34</v>
      </c>
      <c r="F32" s="31" t="s">
        <v>50</v>
      </c>
      <c r="G32" s="32">
        <v>12580830</v>
      </c>
      <c r="H32" s="46">
        <v>61.74031900851755</v>
      </c>
      <c r="I32" s="46">
        <v>1.44348261366968</v>
      </c>
      <c r="J32" s="33">
        <v>1903251</v>
      </c>
      <c r="K32" s="46">
        <v>30.241280698981132</v>
      </c>
      <c r="L32" s="56">
        <v>8.192804507230566</v>
      </c>
      <c r="M32" s="32">
        <v>20710</v>
      </c>
      <c r="N32" s="46">
        <v>49.99637864851162</v>
      </c>
      <c r="O32" s="46">
        <v>-5.644904095858581</v>
      </c>
      <c r="P32" s="33">
        <v>6501</v>
      </c>
      <c r="Q32" s="46">
        <v>38.8509184109355</v>
      </c>
      <c r="R32" s="49">
        <v>19.944649446494463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3.5" customHeight="1">
      <c r="B33" s="30" t="s">
        <v>68</v>
      </c>
      <c r="C33" s="22"/>
      <c r="D33" s="42">
        <v>0.18</v>
      </c>
      <c r="E33" s="61">
        <v>0.38</v>
      </c>
      <c r="F33" s="31" t="s">
        <v>54</v>
      </c>
      <c r="G33" s="32">
        <v>10215444</v>
      </c>
      <c r="H33" s="46">
        <v>-18.801509916277386</v>
      </c>
      <c r="I33" s="46">
        <v>-1.2457097161877686</v>
      </c>
      <c r="J33" s="33">
        <v>1663401</v>
      </c>
      <c r="K33" s="46">
        <v>-12.602121317682219</v>
      </c>
      <c r="L33" s="56">
        <v>3.448938520246974</v>
      </c>
      <c r="M33" s="32">
        <v>17932</v>
      </c>
      <c r="N33" s="46">
        <v>-13.413809753742154</v>
      </c>
      <c r="O33" s="46">
        <v>-3.9682964708402504</v>
      </c>
      <c r="P33" s="33">
        <v>6403</v>
      </c>
      <c r="Q33" s="46">
        <v>-1.5074603907091217</v>
      </c>
      <c r="R33" s="49">
        <v>13.027360988526038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6.75" customHeight="1">
      <c r="B34" s="30"/>
      <c r="C34" s="22"/>
      <c r="D34" s="42"/>
      <c r="E34" s="61"/>
      <c r="F34" s="31"/>
      <c r="G34" s="32"/>
      <c r="H34" s="46"/>
      <c r="I34" s="46"/>
      <c r="J34" s="33"/>
      <c r="K34" s="46"/>
      <c r="L34" s="56"/>
      <c r="M34" s="32"/>
      <c r="N34" s="46"/>
      <c r="O34" s="46"/>
      <c r="P34" s="33"/>
      <c r="Q34" s="46"/>
      <c r="R34" s="4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25" customHeight="1">
      <c r="B35" s="30" t="s">
        <v>70</v>
      </c>
      <c r="C35" s="22"/>
      <c r="D35" s="42">
        <v>0.19</v>
      </c>
      <c r="E35" s="61">
        <v>0.42</v>
      </c>
      <c r="F35" s="31" t="s">
        <v>48</v>
      </c>
      <c r="G35" s="32">
        <v>9768183</v>
      </c>
      <c r="H35" s="46">
        <v>-4.378282529863607</v>
      </c>
      <c r="I35" s="46">
        <v>23.24728559499894</v>
      </c>
      <c r="J35" s="33">
        <v>1519895</v>
      </c>
      <c r="K35" s="46">
        <v>-8.627264261594167</v>
      </c>
      <c r="L35" s="56">
        <v>7.574930761548648</v>
      </c>
      <c r="M35" s="32">
        <v>18117</v>
      </c>
      <c r="N35" s="46">
        <v>1.031675217488289</v>
      </c>
      <c r="O35" s="46">
        <v>25.507447177000348</v>
      </c>
      <c r="P35" s="33">
        <v>6457</v>
      </c>
      <c r="Q35" s="46">
        <v>0.8433546774949242</v>
      </c>
      <c r="R35" s="49">
        <v>52.467532467532465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ht="14.25" customHeight="1">
      <c r="B36" s="30" t="s">
        <v>33</v>
      </c>
      <c r="C36" s="22"/>
      <c r="D36" s="42">
        <v>0.19</v>
      </c>
      <c r="E36" s="61">
        <v>0.39</v>
      </c>
      <c r="F36" s="31" t="s">
        <v>52</v>
      </c>
      <c r="G36" s="32">
        <v>10070791</v>
      </c>
      <c r="H36" s="46">
        <v>3.0978944600034626</v>
      </c>
      <c r="I36" s="46">
        <v>-20.47684403622781</v>
      </c>
      <c r="J36" s="33">
        <v>1592544</v>
      </c>
      <c r="K36" s="46">
        <v>4.779869662049023</v>
      </c>
      <c r="L36" s="56">
        <v>-10.079461022428978</v>
      </c>
      <c r="M36" s="32">
        <v>18863</v>
      </c>
      <c r="N36" s="46">
        <v>4.117679527515593</v>
      </c>
      <c r="O36" s="46">
        <v>-12.375156779857853</v>
      </c>
      <c r="P36" s="33">
        <v>6265</v>
      </c>
      <c r="Q36" s="46">
        <v>-2.973517113210469</v>
      </c>
      <c r="R36" s="49">
        <v>6.929510155316606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2:49" ht="13.5" customHeight="1">
      <c r="B37" s="30" t="s">
        <v>71</v>
      </c>
      <c r="C37" s="22"/>
      <c r="D37" s="42">
        <v>0.2</v>
      </c>
      <c r="E37" s="61">
        <v>0.45</v>
      </c>
      <c r="F37" s="31" t="s">
        <v>99</v>
      </c>
      <c r="G37" s="32">
        <v>8194758</v>
      </c>
      <c r="H37" s="46">
        <v>-18.62845728801243</v>
      </c>
      <c r="I37" s="46">
        <v>-24.34474335077287</v>
      </c>
      <c r="J37" s="33">
        <v>1459075</v>
      </c>
      <c r="K37" s="46">
        <v>-8.380867341812849</v>
      </c>
      <c r="L37" s="56">
        <v>-18.898104792269756</v>
      </c>
      <c r="M37" s="32">
        <v>16512</v>
      </c>
      <c r="N37" s="46">
        <v>-12.463552987329694</v>
      </c>
      <c r="O37" s="46">
        <v>-9.735964576614005</v>
      </c>
      <c r="P37" s="33">
        <v>6517</v>
      </c>
      <c r="Q37" s="46">
        <v>4.022346368715084</v>
      </c>
      <c r="R37" s="49">
        <v>27.859525210908377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6.75" customHeight="1">
      <c r="B38" s="30"/>
      <c r="C38" s="22"/>
      <c r="D38" s="42"/>
      <c r="E38" s="61"/>
      <c r="F38" s="31"/>
      <c r="G38" s="32"/>
      <c r="H38" s="46"/>
      <c r="I38" s="46"/>
      <c r="J38" s="33"/>
      <c r="K38" s="46"/>
      <c r="L38" s="56"/>
      <c r="M38" s="32"/>
      <c r="N38" s="46"/>
      <c r="O38" s="46"/>
      <c r="P38" s="33"/>
      <c r="Q38" s="46"/>
      <c r="R38" s="49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25" customHeight="1">
      <c r="B39" s="30" t="s">
        <v>100</v>
      </c>
      <c r="C39" s="22" t="s">
        <v>15</v>
      </c>
      <c r="D39" s="42">
        <v>0.16</v>
      </c>
      <c r="E39" s="61">
        <v>0.38</v>
      </c>
      <c r="F39" s="31" t="s">
        <v>101</v>
      </c>
      <c r="G39" s="32">
        <v>11608500</v>
      </c>
      <c r="H39" s="46">
        <f>(G39-G37)/G37*100</f>
        <v>41.65763040226447</v>
      </c>
      <c r="I39" s="46">
        <f>(G39-G23)/G23*100</f>
        <v>7.752799289352258</v>
      </c>
      <c r="J39" s="33">
        <v>1573646</v>
      </c>
      <c r="K39" s="46">
        <f>(J39-J37)/J37*100</f>
        <v>7.8523036855542045</v>
      </c>
      <c r="L39" s="56">
        <f>(J39-J23)/J23*100</f>
        <v>-11.450246802150883</v>
      </c>
      <c r="M39" s="32">
        <v>18715</v>
      </c>
      <c r="N39" s="46">
        <f>(M39-M37)/M37*100</f>
        <v>13.341812015503876</v>
      </c>
      <c r="O39" s="46">
        <f>(M39-M23)/M23*100</f>
        <v>16.495487083722377</v>
      </c>
      <c r="P39" s="33">
        <v>6048</v>
      </c>
      <c r="Q39" s="46">
        <f>(P39-P37)/P37*100</f>
        <v>-7.196562835660581</v>
      </c>
      <c r="R39" s="49">
        <f>(P39-P23)/P23*100</f>
        <v>32.68977621763931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25" customHeight="1">
      <c r="B40" s="30" t="s">
        <v>92</v>
      </c>
      <c r="C40" s="22"/>
      <c r="D40" s="42">
        <v>0.18</v>
      </c>
      <c r="E40" s="61">
        <v>0.35</v>
      </c>
      <c r="F40" s="31" t="s">
        <v>74</v>
      </c>
      <c r="G40" s="32">
        <v>8846802</v>
      </c>
      <c r="H40" s="46">
        <f>(G40-G39)/G39*100</f>
        <v>-23.790308825429644</v>
      </c>
      <c r="I40" s="46">
        <f>(G40-G24)/G24*100</f>
        <v>39.60620605844844</v>
      </c>
      <c r="J40" s="33">
        <v>1399316</v>
      </c>
      <c r="K40" s="46">
        <f>(J40-J39)/J39*100</f>
        <v>-11.07809507347904</v>
      </c>
      <c r="L40" s="56">
        <f>(J40-J24)/J24*100</f>
        <v>26.067116706021835</v>
      </c>
      <c r="M40" s="32">
        <v>16123</v>
      </c>
      <c r="N40" s="46">
        <f>(M40-M39)/M39*100</f>
        <v>-13.849853059043548</v>
      </c>
      <c r="O40" s="46">
        <f>(M40-M24)/M24*100</f>
        <v>78.35176991150442</v>
      </c>
      <c r="P40" s="33">
        <v>4830</v>
      </c>
      <c r="Q40" s="46">
        <f>(P40-P39)/P39*100</f>
        <v>-20.13888888888889</v>
      </c>
      <c r="R40" s="49">
        <f>(P40-P24)/P24*100</f>
        <v>80.15665796344648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25" customHeight="1">
      <c r="B41" s="30" t="s">
        <v>27</v>
      </c>
      <c r="C41" s="22"/>
      <c r="D41" s="42">
        <v>0.19</v>
      </c>
      <c r="E41" s="61">
        <v>0.39</v>
      </c>
      <c r="F41" s="31" t="s">
        <v>102</v>
      </c>
      <c r="G41" s="32">
        <v>8113936</v>
      </c>
      <c r="H41" s="46">
        <f>(G41-G40)/G40*100</f>
        <v>-8.28396521138373</v>
      </c>
      <c r="I41" s="46">
        <f>(G41-G25)/G25*100</f>
        <v>-36.87954727171088</v>
      </c>
      <c r="J41" s="33">
        <v>1442914</v>
      </c>
      <c r="K41" s="46">
        <f>(J41-J40)/J40*100</f>
        <v>3.115665082082961</v>
      </c>
      <c r="L41" s="56">
        <f>(J41-J25)/J25*100</f>
        <v>-25.992113561432774</v>
      </c>
      <c r="M41" s="32">
        <v>15613</v>
      </c>
      <c r="N41" s="46">
        <f>(M41-M40)/M40*100</f>
        <v>-3.1631830304533897</v>
      </c>
      <c r="O41" s="46">
        <f>(M41-M25)/M25*100</f>
        <v>-21.774638007916227</v>
      </c>
      <c r="P41" s="33">
        <v>5571</v>
      </c>
      <c r="Q41" s="46">
        <f>(P41-P40)/P40*100</f>
        <v>15.341614906832298</v>
      </c>
      <c r="R41" s="49">
        <f>(P41-P25)/P25*100</f>
        <v>-11.176658163265305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6.75" customHeight="1">
      <c r="B42" s="30"/>
      <c r="C42" s="22"/>
      <c r="D42" s="42"/>
      <c r="E42" s="61"/>
      <c r="F42" s="31"/>
      <c r="G42" s="32"/>
      <c r="H42" s="46"/>
      <c r="I42" s="46"/>
      <c r="J42" s="33"/>
      <c r="K42" s="46"/>
      <c r="L42" s="56"/>
      <c r="M42" s="32"/>
      <c r="N42" s="46"/>
      <c r="O42" s="46"/>
      <c r="P42" s="33"/>
      <c r="Q42" s="46"/>
      <c r="R42" s="49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14.25" customHeight="1">
      <c r="B43" s="30" t="s">
        <v>62</v>
      </c>
      <c r="C43" s="22"/>
      <c r="D43" s="42">
        <v>0.18</v>
      </c>
      <c r="E43" s="61">
        <v>0.36</v>
      </c>
      <c r="F43" s="31" t="s">
        <v>103</v>
      </c>
      <c r="G43" s="32">
        <v>10883910</v>
      </c>
      <c r="H43" s="46">
        <f>(G43-G41)/G41*100</f>
        <v>34.138474841310064</v>
      </c>
      <c r="I43" s="46">
        <f>(G43-G27)/G27*100</f>
        <v>50.874229403917106</v>
      </c>
      <c r="J43" s="33">
        <v>1598523</v>
      </c>
      <c r="K43" s="46">
        <f>(J43-J41)/J41*100</f>
        <v>10.784357210478241</v>
      </c>
      <c r="L43" s="56">
        <f>(J43-J27)/J27*100</f>
        <v>21.23340032611581</v>
      </c>
      <c r="M43" s="32">
        <v>19401</v>
      </c>
      <c r="N43" s="46">
        <f>(M43-M41)/M41*100</f>
        <v>24.26183308781144</v>
      </c>
      <c r="O43" s="46">
        <f>(M43-M27)/M27*100</f>
        <v>49.502966787393085</v>
      </c>
      <c r="P43" s="33">
        <v>5688</v>
      </c>
      <c r="Q43" s="46">
        <f>(P43-P41)/P41*100</f>
        <v>2.10016155088853</v>
      </c>
      <c r="R43" s="49">
        <f>(P43-P27)/P27*100</f>
        <v>46.67354306343476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14.25" customHeight="1">
      <c r="B44" s="30" t="s">
        <v>31</v>
      </c>
      <c r="C44" s="22"/>
      <c r="D44" s="42">
        <v>0.18</v>
      </c>
      <c r="E44" s="61">
        <v>0.4</v>
      </c>
      <c r="F44" s="31" t="s">
        <v>64</v>
      </c>
      <c r="G44" s="32">
        <v>9909541</v>
      </c>
      <c r="H44" s="46">
        <f>(G44-G43)/G43*100</f>
        <v>-8.952380164848845</v>
      </c>
      <c r="I44" s="46">
        <f>(G44-G28)/G28*100</f>
        <v>-18.456146177460976</v>
      </c>
      <c r="J44" s="33">
        <v>1609294</v>
      </c>
      <c r="K44" s="46">
        <f>(J44-J43)/J43*100</f>
        <v>0.6738095104042919</v>
      </c>
      <c r="L44" s="56">
        <f>(J44-J28)/J28*100</f>
        <v>-10.756358348967064</v>
      </c>
      <c r="M44" s="32">
        <v>17450</v>
      </c>
      <c r="N44" s="46">
        <f>(M44-M43)/M43*100</f>
        <v>-10.056182670996341</v>
      </c>
      <c r="O44" s="46">
        <f>(M44-M28)/M28*100</f>
        <v>-12.728182045511376</v>
      </c>
      <c r="P44" s="33">
        <v>6447</v>
      </c>
      <c r="Q44" s="46">
        <f>(P44-P43)/P43*100</f>
        <v>13.343881856540085</v>
      </c>
      <c r="R44" s="49">
        <f>(P44-P28)/P28*100</f>
        <v>2.138783269961977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14.25" customHeight="1">
      <c r="B45" s="30" t="s">
        <v>93</v>
      </c>
      <c r="C45" s="22"/>
      <c r="D45" s="42">
        <v>0.2</v>
      </c>
      <c r="E45" s="61">
        <v>0.48</v>
      </c>
      <c r="F45" s="31" t="s">
        <v>75</v>
      </c>
      <c r="G45" s="32">
        <v>7169534</v>
      </c>
      <c r="H45" s="46">
        <f>(G45-G44)/G44*100</f>
        <v>-27.650190861514172</v>
      </c>
      <c r="I45" s="46">
        <f>(G45-G29)/G29*100</f>
        <v>-26.572460281517156</v>
      </c>
      <c r="J45" s="33">
        <v>1334517</v>
      </c>
      <c r="K45" s="46">
        <f>(J45-J44)/J44*100</f>
        <v>-17.07438168538502</v>
      </c>
      <c r="L45" s="56">
        <f>(J45-J29)/J29*100</f>
        <v>-18.398927245422573</v>
      </c>
      <c r="M45" s="32">
        <v>14151</v>
      </c>
      <c r="N45" s="46">
        <f>(M45-M44)/M44*100</f>
        <v>-18.9054441260745</v>
      </c>
      <c r="O45" s="46">
        <f>(M45-M29)/M29*100</f>
        <v>-13.650231876983158</v>
      </c>
      <c r="P45" s="33">
        <v>6394</v>
      </c>
      <c r="Q45" s="46">
        <f>(P45-P44)/P44*100</f>
        <v>-0.8220877927718319</v>
      </c>
      <c r="R45" s="49">
        <f>(P45-P29)/P29*100</f>
        <v>-31.25470379529083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6" customHeight="1">
      <c r="B46" s="30"/>
      <c r="C46" s="22"/>
      <c r="D46" s="42"/>
      <c r="E46" s="61"/>
      <c r="F46" s="31"/>
      <c r="G46" s="32"/>
      <c r="H46" s="46"/>
      <c r="I46" s="46"/>
      <c r="J46" s="33"/>
      <c r="K46" s="46"/>
      <c r="L46" s="56"/>
      <c r="M46" s="32"/>
      <c r="N46" s="46"/>
      <c r="O46" s="46"/>
      <c r="P46" s="33"/>
      <c r="Q46" s="46"/>
      <c r="R46" s="4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s="70" customFormat="1" ht="14.25" customHeight="1">
      <c r="B47" s="30" t="s">
        <v>67</v>
      </c>
      <c r="C47" s="22"/>
      <c r="D47" s="42">
        <v>0.18</v>
      </c>
      <c r="E47" s="61">
        <v>0.41</v>
      </c>
      <c r="F47" s="31" t="s">
        <v>59</v>
      </c>
      <c r="G47" s="32">
        <v>11998509</v>
      </c>
      <c r="H47" s="46">
        <f>(G47-G45)/G45*100</f>
        <v>67.35409860668769</v>
      </c>
      <c r="I47" s="46">
        <f>(G47-G31)/G31*100</f>
        <v>54.2539461455698</v>
      </c>
      <c r="J47" s="33">
        <v>1785553</v>
      </c>
      <c r="K47" s="46">
        <f>(J47-J45)/J45*100</f>
        <v>33.79769609529141</v>
      </c>
      <c r="L47" s="56">
        <f>(J47-J31)/J31*100</f>
        <v>22.187094332753723</v>
      </c>
      <c r="M47" s="32">
        <v>22006</v>
      </c>
      <c r="N47" s="46">
        <f>(M47-M45)/M45*100</f>
        <v>55.50844463288813</v>
      </c>
      <c r="O47" s="46">
        <f>(M47-M31)/M31*100</f>
        <v>59.38292170638082</v>
      </c>
      <c r="P47" s="33">
        <v>7337</v>
      </c>
      <c r="Q47" s="46">
        <f>(P47-P45)/P45*100</f>
        <v>14.748201438848922</v>
      </c>
      <c r="R47" s="49">
        <f>(P47-P31)/P31*100</f>
        <v>56.70653566851773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s="70" customFormat="1" ht="14.25" customHeight="1">
      <c r="B48" s="30" t="s">
        <v>107</v>
      </c>
      <c r="C48" s="22"/>
      <c r="D48" s="42">
        <v>0.18</v>
      </c>
      <c r="E48" s="61">
        <v>0.45</v>
      </c>
      <c r="F48" s="31" t="s">
        <v>104</v>
      </c>
      <c r="G48" s="32">
        <v>9892710</v>
      </c>
      <c r="H48" s="46">
        <f>(G48-G47)/G47*100</f>
        <v>-17.550505650327054</v>
      </c>
      <c r="I48" s="46">
        <f>(G48-G32)/G32*100</f>
        <v>-21.3667937647993</v>
      </c>
      <c r="J48" s="33">
        <v>1554942</v>
      </c>
      <c r="K48" s="46">
        <f>(J48-J47)/J47*100</f>
        <v>-12.915382517348966</v>
      </c>
      <c r="L48" s="56">
        <f>(J48-J32)/J32*100</f>
        <v>-18.300739103775594</v>
      </c>
      <c r="M48" s="32">
        <v>18272</v>
      </c>
      <c r="N48" s="46">
        <f>(M48-M47)/M47*100</f>
        <v>-16.96809960919749</v>
      </c>
      <c r="O48" s="46">
        <f>(M48-M32)/M32*100</f>
        <v>-11.772090777402221</v>
      </c>
      <c r="P48" s="33">
        <v>6926</v>
      </c>
      <c r="Q48" s="46">
        <f>(P48-P47)/P47*100</f>
        <v>-5.6017445822543275</v>
      </c>
      <c r="R48" s="49">
        <f>(P48-P32)/P32*100</f>
        <v>6.537455776034457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:49" s="70" customFormat="1" ht="14.25" customHeight="1">
      <c r="B49" s="30" t="s">
        <v>108</v>
      </c>
      <c r="C49" s="22"/>
      <c r="D49" s="42">
        <v>0.18</v>
      </c>
      <c r="E49" s="61">
        <v>0.35</v>
      </c>
      <c r="F49" s="31" t="s">
        <v>105</v>
      </c>
      <c r="G49" s="32">
        <v>7413264</v>
      </c>
      <c r="H49" s="46">
        <f>(G49-G48)/G48*100</f>
        <v>-25.0633648413832</v>
      </c>
      <c r="I49" s="46">
        <f>(G49-G33)/G33*100</f>
        <v>-27.430819453368837</v>
      </c>
      <c r="J49" s="33">
        <v>1331017</v>
      </c>
      <c r="K49" s="46">
        <f>(J49-J48)/J48*100</f>
        <v>-14.400858681545678</v>
      </c>
      <c r="L49" s="56">
        <f>(J49-J33)/J33*100</f>
        <v>-19.982193109178123</v>
      </c>
      <c r="M49" s="32">
        <v>13633</v>
      </c>
      <c r="N49" s="46">
        <f>(M49-M48)/M48*100</f>
        <v>-25.38857267950963</v>
      </c>
      <c r="O49" s="46">
        <f>(M49-M33)/M33*100</f>
        <v>-23.973901405308943</v>
      </c>
      <c r="P49" s="33">
        <v>4723</v>
      </c>
      <c r="Q49" s="46">
        <f>(P49-P48)/P48*100</f>
        <v>-31.807681201270576</v>
      </c>
      <c r="R49" s="49">
        <f>(P49-P33)/P33*100</f>
        <v>-26.237701077619867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:49" s="70" customFormat="1" ht="7.5" customHeight="1">
      <c r="B50" s="30"/>
      <c r="C50" s="22"/>
      <c r="D50" s="42"/>
      <c r="E50" s="61"/>
      <c r="F50" s="31"/>
      <c r="G50" s="32"/>
      <c r="H50" s="46"/>
      <c r="I50" s="46"/>
      <c r="J50" s="33"/>
      <c r="K50" s="46"/>
      <c r="L50" s="56"/>
      <c r="M50" s="32"/>
      <c r="N50" s="46"/>
      <c r="O50" s="46"/>
      <c r="P50" s="33"/>
      <c r="Q50" s="46"/>
      <c r="R50" s="49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:49" s="70" customFormat="1" ht="14.25" customHeight="1">
      <c r="B51" s="30" t="s">
        <v>110</v>
      </c>
      <c r="C51" s="22"/>
      <c r="D51" s="42">
        <v>0.18</v>
      </c>
      <c r="E51" s="61">
        <v>0.38</v>
      </c>
      <c r="F51" s="31" t="s">
        <v>109</v>
      </c>
      <c r="G51" s="32">
        <v>11950489</v>
      </c>
      <c r="H51" s="46">
        <f>(G51-G49)/G49*100</f>
        <v>61.20414705317388</v>
      </c>
      <c r="I51" s="46">
        <f>(G51-G35)/G35*100</f>
        <v>22.340961466426254</v>
      </c>
      <c r="J51" s="33">
        <v>1714153</v>
      </c>
      <c r="K51" s="46">
        <f>(J51-J49)/J49*100</f>
        <v>28.785207101036274</v>
      </c>
      <c r="L51" s="56">
        <f>(J51-J35)/J35*100</f>
        <v>12.781014477973807</v>
      </c>
      <c r="M51" s="32">
        <v>21325</v>
      </c>
      <c r="N51" s="46">
        <f>(M51-M49)/M49*100</f>
        <v>56.42191740629355</v>
      </c>
      <c r="O51" s="46">
        <f>(M51-M35)/M35*100</f>
        <v>17.707125903847214</v>
      </c>
      <c r="P51" s="33">
        <v>6550</v>
      </c>
      <c r="Q51" s="46">
        <f>(P51-P49)/P49*100</f>
        <v>38.68304044039805</v>
      </c>
      <c r="R51" s="49">
        <f>(P51-P35)/P35*100</f>
        <v>1.4402973517113211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:49" s="70" customFormat="1" ht="14.25" customHeight="1">
      <c r="B52" s="30" t="s">
        <v>112</v>
      </c>
      <c r="C52" s="22"/>
      <c r="D52" s="42">
        <v>0.18</v>
      </c>
      <c r="E52" s="61">
        <v>0.34</v>
      </c>
      <c r="F52" s="31" t="s">
        <v>64</v>
      </c>
      <c r="G52" s="32">
        <v>9685929</v>
      </c>
      <c r="H52" s="46">
        <f>(G52-G51)/G51*100</f>
        <v>-18.94951746326029</v>
      </c>
      <c r="I52" s="46">
        <f>(G52-G36)/G36*100</f>
        <v>-3.821566746842428</v>
      </c>
      <c r="J52" s="33">
        <v>1516198</v>
      </c>
      <c r="K52" s="46">
        <f>(J52-J51)/J51*100</f>
        <v>-11.548269028493955</v>
      </c>
      <c r="L52" s="56">
        <f>(J52-J36)/J36*100</f>
        <v>-4.793964876323669</v>
      </c>
      <c r="M52" s="32">
        <v>17519</v>
      </c>
      <c r="N52" s="46">
        <f>(M52-M51)/M51*100</f>
        <v>-17.847596717467763</v>
      </c>
      <c r="O52" s="46">
        <f>(M52-M36)/M36*100</f>
        <v>-7.125059640566188</v>
      </c>
      <c r="P52" s="33">
        <v>5183</v>
      </c>
      <c r="Q52" s="46">
        <f>(P52-P51)/P51*100</f>
        <v>-20.870229007633586</v>
      </c>
      <c r="R52" s="49">
        <f>(P52-P36)/P36*100</f>
        <v>-17.270550678371908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:49" s="70" customFormat="1" ht="14.25" customHeight="1">
      <c r="B53" s="30" t="s">
        <v>113</v>
      </c>
      <c r="C53" s="22"/>
      <c r="D53" s="42">
        <v>0.19</v>
      </c>
      <c r="E53" s="61">
        <v>0.32</v>
      </c>
      <c r="F53" s="31" t="s">
        <v>116</v>
      </c>
      <c r="G53" s="32">
        <v>7338116</v>
      </c>
      <c r="H53" s="46">
        <f>(G53-G52)/G52*100</f>
        <v>-24.23941988424652</v>
      </c>
      <c r="I53" s="46">
        <f>(G53-G37)/G37*100</f>
        <v>-10.45353627282221</v>
      </c>
      <c r="J53" s="33">
        <v>1410148</v>
      </c>
      <c r="K53" s="46">
        <f>(J53-J52)/J52*100</f>
        <v>-6.994469060109563</v>
      </c>
      <c r="L53" s="56">
        <f>(J53-J37)/J37*100</f>
        <v>-3.353288898788616</v>
      </c>
      <c r="M53" s="32">
        <v>13725</v>
      </c>
      <c r="N53" s="46">
        <f>(M53-M52)/M52*100</f>
        <v>-21.65648724242251</v>
      </c>
      <c r="O53" s="46">
        <f>(M53-M37)/M37*100</f>
        <v>-16.87863372093023</v>
      </c>
      <c r="P53" s="33">
        <v>4458</v>
      </c>
      <c r="Q53" s="46">
        <f>(P53-P52)/P52*100</f>
        <v>-13.988037815936716</v>
      </c>
      <c r="R53" s="49">
        <f>(P53-P37)/P37*100</f>
        <v>-31.594291852079177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2:49" ht="14.25" customHeight="1">
      <c r="B54" s="83" t="s">
        <v>114</v>
      </c>
      <c r="C54" s="84"/>
      <c r="D54" s="42">
        <f>M54/G54*100</f>
        <v>0.18110857438696767</v>
      </c>
      <c r="E54" s="59">
        <f>P54/J54*100</f>
        <v>0.3839855029668224</v>
      </c>
      <c r="F54" s="11">
        <f>17+20+23+20+22+21+22+22+20+22+22+21</f>
        <v>252</v>
      </c>
      <c r="G54" s="32">
        <f>G39+G40+G41+G43+G44+G45+G47+G48+G49+G51+G52+G53</f>
        <v>114811240</v>
      </c>
      <c r="H54" s="46"/>
      <c r="I54" s="46">
        <f>(G54-G55)/G55*100</f>
        <v>-2.4574418581988824</v>
      </c>
      <c r="J54" s="33">
        <f>J39+J40+J41+J43+J44+J45+J47+J48+J49+J51+J52+J53</f>
        <v>18270221</v>
      </c>
      <c r="K54" s="46"/>
      <c r="L54" s="46">
        <f>(J54-J55)/J55*100</f>
        <v>-4.810388181875919</v>
      </c>
      <c r="M54" s="32">
        <f>M39+M40+M41+M43+M44+M45+M47+M48+M49+M51+M52+M53</f>
        <v>207933</v>
      </c>
      <c r="N54" s="46"/>
      <c r="O54" s="46">
        <f>(M54-M55)/M55*100</f>
        <v>3.777106780126269</v>
      </c>
      <c r="P54" s="33">
        <f>P39+P40+P41+P43+P44+P45+P47+P48+P49+P51+P52+P53</f>
        <v>70155</v>
      </c>
      <c r="Q54" s="46"/>
      <c r="R54" s="49">
        <f>(P54-P55)/P55*100</f>
        <v>0.4697323384937059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2:49" ht="14.25" customHeight="1" thickBot="1">
      <c r="B55" s="72" t="s">
        <v>115</v>
      </c>
      <c r="C55" s="73"/>
      <c r="D55" s="44">
        <f>M55/G55*100</f>
        <v>0.17022823429206044</v>
      </c>
      <c r="E55" s="60">
        <f>P55/J55*100</f>
        <v>0.363805398107891</v>
      </c>
      <c r="F55" s="23">
        <f>21+15+23+19+21+21+21+23+21+20+22+22</f>
        <v>249</v>
      </c>
      <c r="G55" s="34">
        <f>G23+G24+G25+G27+G28+G29+G31+G32+G33+G35+G36+G37</f>
        <v>117703741</v>
      </c>
      <c r="H55" s="48"/>
      <c r="I55" s="48">
        <f>(G55-122510748)/122510748*100</f>
        <v>-3.923743082525298</v>
      </c>
      <c r="J55" s="35">
        <f>J23+J24+J25+J27+J28+J29+J31+J32+J33+J35+J36+J37</f>
        <v>19193503</v>
      </c>
      <c r="K55" s="48"/>
      <c r="L55" s="48">
        <f>(J55-19008366)/19008366*100</f>
        <v>0.9739764059677722</v>
      </c>
      <c r="M55" s="34">
        <f>M23+M24+M25+M27+M28+M29+M31+M32+M33+M35+M36+M37</f>
        <v>200365</v>
      </c>
      <c r="N55" s="48"/>
      <c r="O55" s="48">
        <f>(M55-228061)/228061*100</f>
        <v>-12.144119336493308</v>
      </c>
      <c r="P55" s="35">
        <f>P23+P24+P25+P27+P28+P29+P31+P32+P33+P35+P36+P37</f>
        <v>69827</v>
      </c>
      <c r="Q55" s="48"/>
      <c r="R55" s="51">
        <f>(P55-62584)/62584*100</f>
        <v>11.573245557970088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2:49" ht="7.5" customHeight="1">
      <c r="B56" s="55"/>
      <c r="C56" s="55"/>
      <c r="D56" s="61"/>
      <c r="E56" s="61"/>
      <c r="F56" s="62"/>
      <c r="G56" s="63"/>
      <c r="H56" s="64"/>
      <c r="I56" s="64"/>
      <c r="J56" s="63"/>
      <c r="K56" s="64"/>
      <c r="L56" s="64"/>
      <c r="M56" s="63"/>
      <c r="N56" s="64"/>
      <c r="O56" s="64"/>
      <c r="P56" s="63"/>
      <c r="Q56" s="64"/>
      <c r="R56" s="6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2:38" ht="12" customHeight="1">
      <c r="B57" s="65" t="s">
        <v>16</v>
      </c>
      <c r="C57" s="66" t="s">
        <v>1</v>
      </c>
      <c r="D57" s="39"/>
      <c r="E57" s="67"/>
      <c r="F57" s="67"/>
      <c r="G57" s="67"/>
      <c r="H57" s="67"/>
      <c r="I57" s="68"/>
      <c r="J57" s="36"/>
      <c r="K57" s="36"/>
      <c r="L57" s="36"/>
      <c r="M57" s="36"/>
      <c r="N57" s="36"/>
      <c r="O57" s="36"/>
      <c r="P57" s="36"/>
      <c r="Q57" s="36"/>
      <c r="R57" s="3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2" customHeight="1">
      <c r="B58" s="65" t="s">
        <v>17</v>
      </c>
      <c r="C58" s="66" t="s">
        <v>2</v>
      </c>
      <c r="D58" s="39"/>
      <c r="E58" s="67"/>
      <c r="F58" s="67"/>
      <c r="G58" s="67"/>
      <c r="H58" s="67"/>
      <c r="I58" s="67"/>
      <c r="J58" s="36"/>
      <c r="K58" s="36"/>
      <c r="L58" s="36"/>
      <c r="M58" s="36"/>
      <c r="N58" s="36"/>
      <c r="O58" s="36"/>
      <c r="P58" s="36"/>
      <c r="Q58" s="36"/>
      <c r="R58" s="3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3.5" customHeight="1">
      <c r="B59" s="36"/>
      <c r="C59" s="36"/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3.5" customHeight="1">
      <c r="B60" s="36"/>
      <c r="C60" s="36"/>
      <c r="D60" s="37"/>
      <c r="E60" s="36"/>
      <c r="G60" s="52"/>
      <c r="H60" s="36"/>
      <c r="I60" s="36"/>
      <c r="J60" s="53"/>
      <c r="K60" s="53"/>
      <c r="L60" s="53"/>
      <c r="M60" s="53"/>
      <c r="N60" s="53"/>
      <c r="O60" s="53"/>
      <c r="P60" s="53"/>
      <c r="Q60" s="36"/>
      <c r="R60" s="36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3.5" customHeight="1">
      <c r="B61" s="36"/>
      <c r="C61" s="36"/>
      <c r="D61" s="3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3.5" customHeight="1">
      <c r="B62" s="36"/>
      <c r="C62" s="36"/>
      <c r="D62" s="37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3.5" customHeight="1">
      <c r="B63" s="36"/>
      <c r="C63" s="36"/>
      <c r="D63" s="37"/>
      <c r="E63" s="36"/>
      <c r="F63" s="36"/>
      <c r="G63" s="69"/>
      <c r="H63" s="36"/>
      <c r="I63" s="36"/>
      <c r="J63" s="69"/>
      <c r="K63" s="36"/>
      <c r="L63" s="36"/>
      <c r="M63" s="36"/>
      <c r="N63" s="36"/>
      <c r="O63" s="36"/>
      <c r="P63" s="36"/>
      <c r="Q63" s="36"/>
      <c r="R63" s="36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3.5" customHeight="1">
      <c r="B64" s="36"/>
      <c r="C64" s="36"/>
      <c r="D64" s="37"/>
      <c r="E64" s="54"/>
      <c r="F64" s="55"/>
      <c r="G64" s="71"/>
      <c r="H64" s="69"/>
      <c r="I64" s="69"/>
      <c r="J64" s="69"/>
      <c r="K64" s="36"/>
      <c r="L64" s="36"/>
      <c r="M64" s="36"/>
      <c r="N64" s="36"/>
      <c r="O64" s="36"/>
      <c r="P64" s="36"/>
      <c r="Q64" s="36"/>
      <c r="R64" s="36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3.5" customHeight="1">
      <c r="B65" s="36"/>
      <c r="C65" s="36"/>
      <c r="D65" s="37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ht="13.5" customHeight="1">
      <c r="B66" s="36"/>
      <c r="C66" s="36"/>
      <c r="D66" s="37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3.5" customHeight="1">
      <c r="B67" s="36"/>
      <c r="C67" s="36"/>
      <c r="D67" s="37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18" ht="13.5" customHeight="1">
      <c r="B68" s="38"/>
      <c r="C68" s="38"/>
      <c r="D68" s="39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ht="13.5" customHeight="1">
      <c r="B69" s="38"/>
      <c r="C69" s="38"/>
      <c r="D69" s="39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3.5" customHeight="1">
      <c r="B70" s="38"/>
      <c r="C70" s="38"/>
      <c r="D70" s="39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ht="13.5" customHeight="1">
      <c r="B71" s="38"/>
      <c r="C71" s="38"/>
      <c r="D71" s="39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ht="13.5" customHeight="1">
      <c r="B72" s="38"/>
      <c r="C72" s="38"/>
      <c r="D72" s="39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ht="13.5" customHeight="1">
      <c r="B73" s="38"/>
      <c r="C73" s="38"/>
      <c r="D73" s="39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ht="13.5" customHeight="1">
      <c r="B74" s="38"/>
      <c r="C74" s="38"/>
      <c r="D74" s="39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ht="13.5" customHeight="1">
      <c r="B75" s="38"/>
      <c r="C75" s="38"/>
      <c r="D75" s="39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ht="13.5" customHeight="1">
      <c r="B76" s="38"/>
      <c r="C76" s="38"/>
      <c r="D76" s="39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ht="13.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ht="13.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ht="13.5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ht="13.5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ht="13.5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ht="13.5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ht="13.5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ht="13.5" customHeight="1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ht="13.5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ht="12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ht="12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ht="12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ht="12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ht="12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ht="12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ht="12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ht="12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ht="12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ht="12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ht="12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ht="12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ht="12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ht="12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ht="12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ht="12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ht="1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ht="12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ht="12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ht="12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ht="12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</sheetData>
  <sheetProtection/>
  <mergeCells count="10">
    <mergeCell ref="B55:C55"/>
    <mergeCell ref="B1:R1"/>
    <mergeCell ref="D3:E3"/>
    <mergeCell ref="M3:R3"/>
    <mergeCell ref="N4:O4"/>
    <mergeCell ref="Q4:R4"/>
    <mergeCell ref="B54:C54"/>
    <mergeCell ref="G3:L3"/>
    <mergeCell ref="H4:I4"/>
    <mergeCell ref="K4:L4"/>
  </mergeCells>
  <printOptions/>
  <pageMargins left="0" right="0.11811023622047245" top="0.11811023622047245" bottom="0.03937007874015748" header="0.3937007874015748" footer="0.236220472440944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陳文雅</dc:creator>
  <cp:keywords/>
  <dc:description/>
  <cp:lastModifiedBy>2010Y 04D for Taiwan Jin ACER</cp:lastModifiedBy>
  <cp:lastPrinted>2013-01-28T09:47:19Z</cp:lastPrinted>
  <dcterms:created xsi:type="dcterms:W3CDTF">1998-09-21T07:00:50Z</dcterms:created>
  <dcterms:modified xsi:type="dcterms:W3CDTF">2013-01-29T17:32:00Z</dcterms:modified>
  <cp:category/>
  <cp:version/>
  <cp:contentType/>
  <cp:contentStatus/>
</cp:coreProperties>
</file>