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470" windowHeight="4545" firstSheet="1" activeTab="4"/>
  </bookViews>
  <sheets>
    <sheet name="資料來源" sheetId="1" r:id="rId1"/>
    <sheet name="附表1" sheetId="2" r:id="rId2"/>
    <sheet name="附表2" sheetId="3" r:id="rId3"/>
    <sheet name="附圖1" sheetId="4" r:id="rId4"/>
    <sheet name="附圖2" sheetId="5" r:id="rId5"/>
    <sheet name="資料" sheetId="6" state="hidden" r:id="rId6"/>
  </sheets>
  <externalReferences>
    <externalReference r:id="rId9"/>
    <externalReference r:id="rId10"/>
  </externalReferences>
  <definedNames>
    <definedName name="_xlnm.Print_Area" localSheetId="1">'附表1'!$A$1:$I$20</definedName>
    <definedName name="_xlnm.Print_Area" localSheetId="2">'附表2'!$A$1:$G$21</definedName>
    <definedName name="_xlnm.Print_Area" localSheetId="0">'資料來源'!$A$2:$X$64</definedName>
  </definedNames>
  <calcPr fullCalcOnLoad="1"/>
</workbook>
</file>

<file path=xl/sharedStrings.xml><?xml version="1.0" encoding="utf-8"?>
<sst xmlns="http://schemas.openxmlformats.org/spreadsheetml/2006/main" count="179" uniqueCount="110">
  <si>
    <t>年月</t>
  </si>
  <si>
    <t>95/12</t>
  </si>
  <si>
    <t>96/3</t>
  </si>
  <si>
    <t>96/6</t>
  </si>
  <si>
    <t>96/9</t>
  </si>
  <si>
    <t>96/12</t>
  </si>
  <si>
    <t>97/9</t>
  </si>
  <si>
    <t>97/12</t>
  </si>
  <si>
    <t>98/3</t>
  </si>
  <si>
    <t>98/6</t>
  </si>
  <si>
    <t>98/9</t>
  </si>
  <si>
    <t>98/12</t>
  </si>
  <si>
    <t>99/3</t>
  </si>
  <si>
    <t>99/6</t>
  </si>
  <si>
    <t>99/9</t>
  </si>
  <si>
    <t>99/12</t>
  </si>
  <si>
    <t>100/3</t>
  </si>
  <si>
    <t>97/3</t>
  </si>
  <si>
    <t>97/6</t>
  </si>
  <si>
    <t>100/6</t>
  </si>
  <si>
    <t>100/9</t>
  </si>
  <si>
    <t>100/12</t>
  </si>
  <si>
    <t>匯率有關契約</t>
  </si>
  <si>
    <t>利率有關契約</t>
  </si>
  <si>
    <t>總交易量</t>
  </si>
  <si>
    <t>95/9</t>
  </si>
  <si>
    <t>95/6</t>
  </si>
  <si>
    <t>95/3</t>
  </si>
  <si>
    <t>94/12</t>
  </si>
  <si>
    <t>93/3</t>
  </si>
  <si>
    <t>93/6</t>
  </si>
  <si>
    <t>93/9</t>
  </si>
  <si>
    <t>93/12</t>
  </si>
  <si>
    <t>94/3</t>
  </si>
  <si>
    <t>94/6</t>
  </si>
  <si>
    <t>94/9</t>
  </si>
  <si>
    <t>92/3</t>
  </si>
  <si>
    <t>92/6</t>
  </si>
  <si>
    <t>92/9</t>
  </si>
  <si>
    <t>92/12</t>
  </si>
  <si>
    <t>91/3</t>
  </si>
  <si>
    <t>91/6</t>
  </si>
  <si>
    <t>91/9</t>
  </si>
  <si>
    <t>91/12</t>
  </si>
  <si>
    <t>90/12</t>
  </si>
  <si>
    <t>新臺幣十億元</t>
  </si>
  <si>
    <t>新臺幣百萬元</t>
  </si>
  <si>
    <t>契約餘額</t>
  </si>
  <si>
    <t>87/3</t>
  </si>
  <si>
    <t>87/6</t>
  </si>
  <si>
    <t>87/9</t>
  </si>
  <si>
    <t>87/12</t>
  </si>
  <si>
    <t>88/3</t>
  </si>
  <si>
    <t>88/6</t>
  </si>
  <si>
    <t>88/9</t>
  </si>
  <si>
    <t>88/12</t>
  </si>
  <si>
    <t>89/3</t>
  </si>
  <si>
    <t>89/6</t>
  </si>
  <si>
    <t>89/9</t>
  </si>
  <si>
    <t>89/12</t>
  </si>
  <si>
    <t>90/3</t>
  </si>
  <si>
    <t>90/6</t>
  </si>
  <si>
    <t>90/9</t>
  </si>
  <si>
    <t>101/3</t>
  </si>
  <si>
    <t>101/6</t>
  </si>
  <si>
    <t>101/9</t>
  </si>
  <si>
    <t>101/12</t>
  </si>
  <si>
    <t>102/3</t>
  </si>
  <si>
    <t>項目</t>
  </si>
  <si>
    <t>利率有關契約</t>
  </si>
  <si>
    <t>商品有關契約</t>
  </si>
  <si>
    <t>一、名目本金餘額</t>
  </si>
  <si>
    <t xml:space="preserve">  (一)店頭市場(OTC)</t>
  </si>
  <si>
    <t xml:space="preserve">    1.遠期契約(Forwards)</t>
  </si>
  <si>
    <t xml:space="preserve">    2.交換(Swaps)</t>
  </si>
  <si>
    <t xml:space="preserve">    3.買入選擇權(Bought Options)</t>
  </si>
  <si>
    <t xml:space="preserve">    4.賣出選擇權(Sold Options)</t>
  </si>
  <si>
    <t xml:space="preserve">  (二)交易所(Exchange-traded Contracts)</t>
  </si>
  <si>
    <t>二、名目本金餘額</t>
  </si>
  <si>
    <t xml:space="preserve">  (一)交易目的之契約總額</t>
  </si>
  <si>
    <t xml:space="preserve">  (二)非交易目的之契約總額</t>
  </si>
  <si>
    <t>附表1  銀行衍生性金融商品餘額季報表</t>
  </si>
  <si>
    <t>102年3月底</t>
  </si>
  <si>
    <t>單位：新臺幣百萬元；%</t>
  </si>
  <si>
    <t>匯率有關契約</t>
  </si>
  <si>
    <t>權益證券   有關契約</t>
  </si>
  <si>
    <t>信用有關契約</t>
  </si>
  <si>
    <t>其他有關契約</t>
  </si>
  <si>
    <t>合    計</t>
  </si>
  <si>
    <t>比重</t>
  </si>
  <si>
    <t xml:space="preserve"> </t>
  </si>
  <si>
    <r>
      <t xml:space="preserve">    </t>
    </r>
    <r>
      <rPr>
        <sz val="12"/>
        <rFont val="標楷體"/>
        <family val="4"/>
      </rPr>
      <t>1.期貨-長部位</t>
    </r>
    <r>
      <rPr>
        <sz val="11"/>
        <rFont val="標楷體"/>
        <family val="4"/>
      </rPr>
      <t>(</t>
    </r>
    <r>
      <rPr>
        <sz val="9"/>
        <rFont val="標楷體"/>
        <family val="4"/>
      </rPr>
      <t>Futures-Long Positions</t>
    </r>
    <r>
      <rPr>
        <sz val="11"/>
        <rFont val="標楷體"/>
        <family val="4"/>
      </rPr>
      <t>)</t>
    </r>
  </si>
  <si>
    <r>
      <t xml:space="preserve">   </t>
    </r>
    <r>
      <rPr>
        <sz val="12"/>
        <rFont val="標楷體"/>
        <family val="4"/>
      </rPr>
      <t xml:space="preserve"> 2.期貨-短部位</t>
    </r>
    <r>
      <rPr>
        <sz val="11"/>
        <rFont val="標楷體"/>
        <family val="4"/>
      </rPr>
      <t>(</t>
    </r>
    <r>
      <rPr>
        <sz val="9"/>
        <rFont val="標楷體"/>
        <family val="4"/>
      </rPr>
      <t>Futures-Short Positions</t>
    </r>
    <r>
      <rPr>
        <sz val="11"/>
        <rFont val="標楷體"/>
        <family val="4"/>
      </rPr>
      <t>)</t>
    </r>
  </si>
  <si>
    <t xml:space="preserve">    3.買入選擇權(Bought Options)</t>
  </si>
  <si>
    <t>註： 本表資料包括本國銀行(總行、國內外分行及國際金融業務分行)及外國銀行(在台一般分行及國際金融業務分行)。</t>
  </si>
  <si>
    <t>比  較  增  減</t>
  </si>
  <si>
    <t xml:space="preserve">    1.期貨-長部位(Futures - Long Positions)</t>
  </si>
  <si>
    <t xml:space="preserve">    2.期貨-短部位(Futures -Short  Positions)</t>
  </si>
  <si>
    <t>附表2  銀行衍生性金融商品名目本金餘額季報比較表</t>
  </si>
  <si>
    <t>單位：新臺幣百萬元；%</t>
  </si>
  <si>
    <t>101年12月底</t>
  </si>
  <si>
    <t>金額</t>
  </si>
  <si>
    <t>比重</t>
  </si>
  <si>
    <t>變動率</t>
  </si>
  <si>
    <t>註： 本表資料包括本國銀行(總行、國內外分行及國際金融業務分行)及外國銀行(一般分行及國際金融業務分行)。</t>
  </si>
  <si>
    <t xml:space="preserve"> </t>
  </si>
  <si>
    <r>
      <t xml:space="preserve"> </t>
    </r>
    <r>
      <rPr>
        <b/>
        <sz val="20"/>
        <rFont val="標楷體"/>
        <family val="4"/>
      </rPr>
      <t>附圖</t>
    </r>
    <r>
      <rPr>
        <b/>
        <sz val="20"/>
        <rFont val="Times New Roman"/>
        <family val="1"/>
      </rPr>
      <t xml:space="preserve">2  </t>
    </r>
    <r>
      <rPr>
        <b/>
        <sz val="20"/>
        <rFont val="標楷體"/>
        <family val="4"/>
      </rPr>
      <t>銀行衍生性金融商品未結清契約內容分析</t>
    </r>
  </si>
  <si>
    <r>
      <t xml:space="preserve">   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</t>
    </r>
  </si>
  <si>
    <t>風險類別</t>
  </si>
  <si>
    <t>銀行類別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</si>
</sst>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0.00_ "/>
    <numFmt numFmtId="179" formatCode="#,##0_);[Red]\(#,##0\)"/>
    <numFmt numFmtId="180" formatCode="#,##0;[Red]#,##0"/>
    <numFmt numFmtId="181" formatCode="0_);[Red]\(0\)"/>
    <numFmt numFmtId="182" formatCode="0_ "/>
    <numFmt numFmtId="183" formatCode="m&quot;月&quot;d&quot;日&quot;"/>
    <numFmt numFmtId="184" formatCode="[$-404]AM/PM\ hh:mm:ss"/>
    <numFmt numFmtId="185" formatCode="0.0_);[Red]\(0.0\)"/>
    <numFmt numFmtId="186" formatCode="_(* #,##0_);_(* \(#,##0\);_(* &quot;-&quot;_);_(@_)"/>
    <numFmt numFmtId="187" formatCode="_(* 0.00%_);_(* \(0.00%\);_(* &quot;-&quot;_);_(@_)"/>
    <numFmt numFmtId="188" formatCode="_(* #,##0_);_(* \-#,##0_);_(* &quot;-&quot;_);_(@_)"/>
    <numFmt numFmtId="189" formatCode="0.0000%"/>
  </numFmts>
  <fonts count="38">
    <font>
      <sz val="12"/>
      <name val="新細明體"/>
      <family val="0"/>
    </font>
    <font>
      <sz val="9"/>
      <name val="華康楷書體W5"/>
      <family val="4"/>
    </font>
    <font>
      <sz val="12"/>
      <name val="華康楷書體W5"/>
      <family val="4"/>
    </font>
    <font>
      <u val="single"/>
      <sz val="12"/>
      <color indexed="36"/>
      <name val="華康楷書體W5"/>
      <family val="4"/>
    </font>
    <font>
      <u val="single"/>
      <sz val="12"/>
      <color indexed="12"/>
      <name val="華康楷書體W5"/>
      <family val="4"/>
    </font>
    <font>
      <sz val="11"/>
      <name val="標楷體"/>
      <family val="4"/>
    </font>
    <font>
      <sz val="9"/>
      <name val="新細明體"/>
      <family val="1"/>
    </font>
    <font>
      <b/>
      <sz val="2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b/>
      <sz val="26"/>
      <name val="標楷體"/>
      <family val="4"/>
    </font>
    <font>
      <sz val="12"/>
      <name val="標楷體"/>
      <family val="4"/>
    </font>
    <font>
      <b/>
      <sz val="14.5"/>
      <color indexed="17"/>
      <name val="標楷體"/>
      <family val="4"/>
    </font>
    <font>
      <b/>
      <sz val="14.5"/>
      <color indexed="10"/>
      <name val="標楷體"/>
      <family val="4"/>
    </font>
    <font>
      <b/>
      <sz val="14.5"/>
      <color indexed="18"/>
      <name val="標楷體"/>
      <family val="4"/>
    </font>
    <font>
      <b/>
      <sz val="10.5"/>
      <color indexed="18"/>
      <name val="新細明體"/>
      <family val="1"/>
    </font>
    <font>
      <b/>
      <sz val="25"/>
      <name val="標楷體"/>
      <family val="4"/>
    </font>
    <font>
      <b/>
      <sz val="10.5"/>
      <color indexed="18"/>
      <name val="Times New Roman"/>
      <family val="1"/>
    </font>
    <font>
      <b/>
      <sz val="10.5"/>
      <color indexed="17"/>
      <name val="Times New Roman"/>
      <family val="1"/>
    </font>
    <font>
      <b/>
      <sz val="10.5"/>
      <color indexed="10"/>
      <name val="Times New Roman"/>
      <family val="1"/>
    </font>
    <font>
      <b/>
      <sz val="12"/>
      <name val="Times New Roman"/>
      <family val="1"/>
    </font>
    <font>
      <sz val="14.5"/>
      <name val="標楷體"/>
      <family val="4"/>
    </font>
    <font>
      <sz val="14.5"/>
      <name val="Times New Roman"/>
      <family val="1"/>
    </font>
    <font>
      <b/>
      <sz val="22"/>
      <name val="標楷體"/>
      <family val="4"/>
    </font>
    <font>
      <b/>
      <i/>
      <sz val="18"/>
      <name val="華康楷書體W5"/>
      <family val="4"/>
    </font>
    <font>
      <b/>
      <sz val="20"/>
      <name val="標楷體"/>
      <family val="4"/>
    </font>
    <font>
      <b/>
      <sz val="20"/>
      <name val="Times New Roman"/>
      <family val="1"/>
    </font>
    <font>
      <b/>
      <sz val="18"/>
      <name val="Times New Roman"/>
      <family val="1"/>
    </font>
    <font>
      <u val="single"/>
      <sz val="20"/>
      <name val="Times New Roman"/>
      <family val="1"/>
    </font>
    <font>
      <sz val="14"/>
      <name val="Times New Roman"/>
      <family val="1"/>
    </font>
    <font>
      <sz val="14.25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2"/>
      <name val="Times New Roman"/>
      <family val="1"/>
    </font>
    <font>
      <sz val="14.25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176" fontId="2" fillId="0" borderId="0" xfId="15" applyNumberFormat="1" applyFill="1" applyBorder="1" applyAlignment="1">
      <alignment horizontal="center"/>
      <protection/>
    </xf>
    <xf numFmtId="0" fontId="2" fillId="0" borderId="0" xfId="15" applyBorder="1">
      <alignment/>
      <protection/>
    </xf>
    <xf numFmtId="0" fontId="0" fillId="0" borderId="0" xfId="0" applyBorder="1" applyAlignment="1">
      <alignment vertical="center"/>
    </xf>
    <xf numFmtId="0" fontId="2" fillId="0" borderId="0" xfId="15" applyFont="1" applyBorder="1">
      <alignment/>
      <protection/>
    </xf>
    <xf numFmtId="49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2" fillId="0" borderId="0" xfId="15" applyBorder="1" applyAlignment="1">
      <alignment horizontal="center"/>
      <protection/>
    </xf>
    <xf numFmtId="49" fontId="2" fillId="0" borderId="0" xfId="15" applyNumberFormat="1" applyFont="1" applyBorder="1" applyAlignment="1">
      <alignment horizontal="left"/>
      <protection/>
    </xf>
    <xf numFmtId="177" fontId="2" fillId="0" borderId="0" xfId="15" applyNumberFormat="1" applyBorder="1" applyAlignment="1">
      <alignment horizontal="center"/>
      <protection/>
    </xf>
    <xf numFmtId="49" fontId="2" fillId="0" borderId="0" xfId="15" applyNumberFormat="1" applyBorder="1" applyAlignment="1">
      <alignment horizontal="left"/>
      <protection/>
    </xf>
    <xf numFmtId="0" fontId="2" fillId="0" borderId="0" xfId="15" applyBorder="1" applyAlignment="1">
      <alignment horizontal="left"/>
      <protection/>
    </xf>
    <xf numFmtId="177" fontId="2" fillId="0" borderId="0" xfId="15" applyNumberFormat="1" applyBorder="1">
      <alignment/>
      <protection/>
    </xf>
    <xf numFmtId="179" fontId="2" fillId="0" borderId="0" xfId="15" applyNumberFormat="1" applyFont="1" applyBorder="1">
      <alignment/>
      <protection/>
    </xf>
    <xf numFmtId="179" fontId="2" fillId="0" borderId="0" xfId="15" applyNumberFormat="1" applyBorder="1" applyAlignment="1">
      <alignment horizontal="center"/>
      <protection/>
    </xf>
    <xf numFmtId="179" fontId="2" fillId="0" borderId="0" xfId="15" applyNumberFormat="1" applyFill="1" applyBorder="1" applyAlignment="1">
      <alignment horizontal="center"/>
      <protection/>
    </xf>
    <xf numFmtId="0" fontId="2" fillId="0" borderId="1" xfId="15" applyFont="1" applyBorder="1">
      <alignment/>
      <protection/>
    </xf>
    <xf numFmtId="177" fontId="2" fillId="0" borderId="1" xfId="15" applyNumberFormat="1" applyFont="1" applyBorder="1">
      <alignment/>
      <protection/>
    </xf>
    <xf numFmtId="177" fontId="2" fillId="0" borderId="1" xfId="15" applyNumberFormat="1" applyBorder="1">
      <alignment/>
      <protection/>
    </xf>
    <xf numFmtId="0" fontId="2" fillId="0" borderId="1" xfId="15" applyBorder="1">
      <alignment/>
      <protection/>
    </xf>
    <xf numFmtId="177" fontId="14" fillId="0" borderId="2" xfId="0" applyNumberFormat="1" applyFont="1" applyBorder="1" applyAlignment="1">
      <alignment vertical="center"/>
    </xf>
    <xf numFmtId="177" fontId="14" fillId="0" borderId="3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9" fontId="2" fillId="0" borderId="0" xfId="15" applyNumberFormat="1" applyFont="1" applyFill="1" applyBorder="1" applyAlignment="1">
      <alignment horizontal="left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186" fontId="14" fillId="0" borderId="0" xfId="0" applyNumberFormat="1" applyFont="1" applyAlignment="1">
      <alignment horizontal="centerContinuous"/>
    </xf>
    <xf numFmtId="10" fontId="14" fillId="0" borderId="0" xfId="18" applyNumberFormat="1" applyFont="1" applyAlignment="1">
      <alignment horizontal="centerContinuous"/>
    </xf>
    <xf numFmtId="18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86" fontId="14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distributed" vertical="center"/>
    </xf>
    <xf numFmtId="186" fontId="9" fillId="0" borderId="5" xfId="0" applyNumberFormat="1" applyFont="1" applyBorder="1" applyAlignment="1">
      <alignment horizontal="center" vertical="center"/>
    </xf>
    <xf numFmtId="186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 readingOrder="1"/>
    </xf>
    <xf numFmtId="186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87" fontId="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188" fontId="11" fillId="0" borderId="9" xfId="0" applyNumberFormat="1" applyFont="1" applyBorder="1" applyAlignment="1">
      <alignment horizontal="right" vertical="center"/>
    </xf>
    <xf numFmtId="188" fontId="11" fillId="0" borderId="10" xfId="0" applyNumberFormat="1" applyFont="1" applyBorder="1" applyAlignment="1">
      <alignment horizontal="right" vertical="center"/>
    </xf>
    <xf numFmtId="188" fontId="11" fillId="0" borderId="11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188" fontId="14" fillId="0" borderId="13" xfId="0" applyNumberFormat="1" applyFont="1" applyBorder="1" applyAlignment="1">
      <alignment horizontal="right" vertical="center"/>
    </xf>
    <xf numFmtId="188" fontId="14" fillId="0" borderId="14" xfId="18" applyNumberFormat="1" applyFont="1" applyBorder="1" applyAlignment="1">
      <alignment horizontal="right" vertical="center"/>
    </xf>
    <xf numFmtId="188" fontId="14" fillId="0" borderId="15" xfId="0" applyNumberFormat="1" applyFont="1" applyBorder="1" applyAlignment="1">
      <alignment horizontal="right" vertical="center"/>
    </xf>
    <xf numFmtId="176" fontId="14" fillId="0" borderId="16" xfId="0" applyNumberFormat="1" applyFont="1" applyBorder="1" applyAlignment="1">
      <alignment horizontal="right" vertical="center"/>
    </xf>
    <xf numFmtId="188" fontId="14" fillId="0" borderId="17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188" fontId="14" fillId="0" borderId="18" xfId="0" applyNumberFormat="1" applyFont="1" applyBorder="1" applyAlignment="1">
      <alignment horizontal="right" vertical="center"/>
    </xf>
    <xf numFmtId="176" fontId="14" fillId="0" borderId="19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88" fontId="14" fillId="0" borderId="22" xfId="0" applyNumberFormat="1" applyFont="1" applyBorder="1" applyAlignment="1">
      <alignment horizontal="right" vertical="center"/>
    </xf>
    <xf numFmtId="188" fontId="14" fillId="0" borderId="23" xfId="0" applyNumberFormat="1" applyFont="1" applyBorder="1" applyAlignment="1">
      <alignment horizontal="right" vertical="center"/>
    </xf>
    <xf numFmtId="188" fontId="14" fillId="0" borderId="24" xfId="18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left" vertical="center"/>
    </xf>
    <xf numFmtId="10" fontId="14" fillId="0" borderId="0" xfId="18" applyNumberFormat="1" applyFont="1" applyAlignment="1">
      <alignment/>
    </xf>
    <xf numFmtId="187" fontId="14" fillId="0" borderId="0" xfId="0" applyNumberFormat="1" applyFont="1" applyAlignment="1">
      <alignment horizontal="center" vertical="center" wrapText="1"/>
    </xf>
    <xf numFmtId="187" fontId="14" fillId="0" borderId="0" xfId="0" applyNumberFormat="1" applyFont="1" applyAlignment="1">
      <alignment horizontal="centerContinuous"/>
    </xf>
    <xf numFmtId="187" fontId="14" fillId="0" borderId="0" xfId="18" applyNumberFormat="1" applyFont="1" applyAlignment="1">
      <alignment horizontal="centerContinuous"/>
    </xf>
    <xf numFmtId="0" fontId="14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Continuous" vertical="center" wrapText="1"/>
    </xf>
    <xf numFmtId="187" fontId="9" fillId="0" borderId="4" xfId="0" applyNumberFormat="1" applyFont="1" applyBorder="1" applyAlignment="1">
      <alignment horizontal="centerContinuous" vertical="center" wrapText="1"/>
    </xf>
    <xf numFmtId="0" fontId="8" fillId="0" borderId="25" xfId="0" applyFont="1" applyBorder="1" applyAlignment="1">
      <alignment horizontal="distributed" vertical="top"/>
    </xf>
    <xf numFmtId="186" fontId="9" fillId="0" borderId="26" xfId="0" applyNumberFormat="1" applyFont="1" applyBorder="1" applyAlignment="1">
      <alignment horizontal="center" vertical="center"/>
    </xf>
    <xf numFmtId="187" fontId="9" fillId="0" borderId="11" xfId="0" applyNumberFormat="1" applyFont="1" applyBorder="1" applyAlignment="1">
      <alignment horizontal="center" vertical="center" wrapText="1"/>
    </xf>
    <xf numFmtId="186" fontId="9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188" fontId="11" fillId="0" borderId="27" xfId="0" applyNumberFormat="1" applyFont="1" applyBorder="1" applyAlignment="1">
      <alignment horizontal="right" vertical="center"/>
    </xf>
    <xf numFmtId="176" fontId="11" fillId="0" borderId="29" xfId="0" applyNumberFormat="1" applyFont="1" applyBorder="1" applyAlignment="1">
      <alignment horizontal="right" vertical="center"/>
    </xf>
    <xf numFmtId="178" fontId="11" fillId="0" borderId="29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horizontal="left" vertical="center"/>
    </xf>
    <xf numFmtId="188" fontId="14" fillId="0" borderId="31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88" fontId="14" fillId="0" borderId="33" xfId="0" applyNumberFormat="1" applyFont="1" applyBorder="1" applyAlignment="1">
      <alignment horizontal="right" vertical="center"/>
    </xf>
    <xf numFmtId="178" fontId="14" fillId="0" borderId="15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left" vertical="center"/>
    </xf>
    <xf numFmtId="176" fontId="14" fillId="0" borderId="35" xfId="0" applyNumberFormat="1" applyFont="1" applyBorder="1" applyAlignment="1">
      <alignment horizontal="right" vertical="center"/>
    </xf>
    <xf numFmtId="178" fontId="14" fillId="0" borderId="17" xfId="0" applyNumberFormat="1" applyFont="1" applyBorder="1" applyAlignment="1">
      <alignment horizontal="right" vertical="center"/>
    </xf>
    <xf numFmtId="176" fontId="14" fillId="0" borderId="17" xfId="0" applyNumberFormat="1" applyFont="1" applyBorder="1" applyAlignment="1">
      <alignment horizontal="right" vertical="center"/>
    </xf>
    <xf numFmtId="0" fontId="14" fillId="0" borderId="36" xfId="0" applyFont="1" applyBorder="1" applyAlignment="1">
      <alignment horizontal="left" vertical="center"/>
    </xf>
    <xf numFmtId="178" fontId="11" fillId="0" borderId="11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left" vertical="center" wrapText="1"/>
    </xf>
    <xf numFmtId="178" fontId="14" fillId="0" borderId="37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87" fontId="14" fillId="0" borderId="0" xfId="18" applyNumberFormat="1" applyFont="1" applyAlignment="1">
      <alignment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4" fillId="0" borderId="38" xfId="0" applyNumberFormat="1" applyFont="1" applyBorder="1" applyAlignment="1">
      <alignment horizontal="right"/>
    </xf>
    <xf numFmtId="0" fontId="0" fillId="0" borderId="38" xfId="0" applyBorder="1" applyAlignment="1">
      <alignment horizontal="right"/>
    </xf>
    <xf numFmtId="0" fontId="13" fillId="0" borderId="0" xfId="0" applyFont="1" applyAlignment="1">
      <alignment horizontal="center" vertical="center"/>
    </xf>
    <xf numFmtId="186" fontId="8" fillId="0" borderId="28" xfId="0" applyNumberFormat="1" applyFont="1" applyBorder="1" applyAlignment="1">
      <alignment horizontal="center" vertical="center"/>
    </xf>
    <xf numFmtId="186" fontId="8" fillId="0" borderId="2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9">
    <cellStyle name="Normal" xfId="0"/>
    <cellStyle name="一般_金控股價與金融指數之趨勢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1575"/>
          <c:w val="0.9245"/>
          <c:h val="0.8335"/>
        </c:manualLayout>
      </c:layout>
      <c:lineChart>
        <c:grouping val="standard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'資料'!$A$22:$A$63</c:f>
              <c:strCache>
                <c:ptCount val="42"/>
                <c:pt idx="0">
                  <c:v>91/12</c:v>
                </c:pt>
                <c:pt idx="1">
                  <c:v>92/3</c:v>
                </c:pt>
                <c:pt idx="2">
                  <c:v>92/6</c:v>
                </c:pt>
                <c:pt idx="3">
                  <c:v>92/9</c:v>
                </c:pt>
                <c:pt idx="4">
                  <c:v>92/12</c:v>
                </c:pt>
                <c:pt idx="5">
                  <c:v>93/3</c:v>
                </c:pt>
                <c:pt idx="6">
                  <c:v>93/6</c:v>
                </c:pt>
                <c:pt idx="7">
                  <c:v>93/9</c:v>
                </c:pt>
                <c:pt idx="8">
                  <c:v>93/12</c:v>
                </c:pt>
                <c:pt idx="9">
                  <c:v>94/3</c:v>
                </c:pt>
                <c:pt idx="10">
                  <c:v>94/6</c:v>
                </c:pt>
                <c:pt idx="11">
                  <c:v>94/9</c:v>
                </c:pt>
                <c:pt idx="12">
                  <c:v>94/12</c:v>
                </c:pt>
                <c:pt idx="13">
                  <c:v>95/3</c:v>
                </c:pt>
                <c:pt idx="14">
                  <c:v>95/6</c:v>
                </c:pt>
                <c:pt idx="15">
                  <c:v>95/9</c:v>
                </c:pt>
                <c:pt idx="16">
                  <c:v>95/12</c:v>
                </c:pt>
                <c:pt idx="17">
                  <c:v>96/3</c:v>
                </c:pt>
                <c:pt idx="18">
                  <c:v>96/6</c:v>
                </c:pt>
                <c:pt idx="19">
                  <c:v>96/9</c:v>
                </c:pt>
                <c:pt idx="20">
                  <c:v>96/12</c:v>
                </c:pt>
                <c:pt idx="21">
                  <c:v>97/3</c:v>
                </c:pt>
                <c:pt idx="22">
                  <c:v>97/6</c:v>
                </c:pt>
                <c:pt idx="23">
                  <c:v>97/9</c:v>
                </c:pt>
                <c:pt idx="24">
                  <c:v>97/12</c:v>
                </c:pt>
                <c:pt idx="25">
                  <c:v>98/3</c:v>
                </c:pt>
                <c:pt idx="26">
                  <c:v>98/6</c:v>
                </c:pt>
                <c:pt idx="27">
                  <c:v>98/9</c:v>
                </c:pt>
                <c:pt idx="28">
                  <c:v>98/12</c:v>
                </c:pt>
                <c:pt idx="29">
                  <c:v>99/3</c:v>
                </c:pt>
                <c:pt idx="30">
                  <c:v>99/6</c:v>
                </c:pt>
                <c:pt idx="31">
                  <c:v>99/9</c:v>
                </c:pt>
                <c:pt idx="32">
                  <c:v>99/12</c:v>
                </c:pt>
                <c:pt idx="33">
                  <c:v>100/3</c:v>
                </c:pt>
                <c:pt idx="34">
                  <c:v>100/6</c:v>
                </c:pt>
                <c:pt idx="35">
                  <c:v>100/9</c:v>
                </c:pt>
                <c:pt idx="36">
                  <c:v>100/12</c:v>
                </c:pt>
                <c:pt idx="37">
                  <c:v>101/3</c:v>
                </c:pt>
                <c:pt idx="38">
                  <c:v>101/6</c:v>
                </c:pt>
                <c:pt idx="39">
                  <c:v>101/9</c:v>
                </c:pt>
                <c:pt idx="40">
                  <c:v>101/12</c:v>
                </c:pt>
                <c:pt idx="41">
                  <c:v>102/3</c:v>
                </c:pt>
              </c:strCache>
            </c:strRef>
          </c:cat>
          <c:val>
            <c:numRef>
              <c:f>'資料'!$B$22:$B$63</c:f>
            </c:numRef>
          </c:val>
          <c:smooth val="0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'資料'!$A$22:$A$63</c:f>
              <c:strCache>
                <c:ptCount val="42"/>
                <c:pt idx="0">
                  <c:v>91/12</c:v>
                </c:pt>
                <c:pt idx="1">
                  <c:v>92/3</c:v>
                </c:pt>
                <c:pt idx="2">
                  <c:v>92/6</c:v>
                </c:pt>
                <c:pt idx="3">
                  <c:v>92/9</c:v>
                </c:pt>
                <c:pt idx="4">
                  <c:v>92/12</c:v>
                </c:pt>
                <c:pt idx="5">
                  <c:v>93/3</c:v>
                </c:pt>
                <c:pt idx="6">
                  <c:v>93/6</c:v>
                </c:pt>
                <c:pt idx="7">
                  <c:v>93/9</c:v>
                </c:pt>
                <c:pt idx="8">
                  <c:v>93/12</c:v>
                </c:pt>
                <c:pt idx="9">
                  <c:v>94/3</c:v>
                </c:pt>
                <c:pt idx="10">
                  <c:v>94/6</c:v>
                </c:pt>
                <c:pt idx="11">
                  <c:v>94/9</c:v>
                </c:pt>
                <c:pt idx="12">
                  <c:v>94/12</c:v>
                </c:pt>
                <c:pt idx="13">
                  <c:v>95/3</c:v>
                </c:pt>
                <c:pt idx="14">
                  <c:v>95/6</c:v>
                </c:pt>
                <c:pt idx="15">
                  <c:v>95/9</c:v>
                </c:pt>
                <c:pt idx="16">
                  <c:v>95/12</c:v>
                </c:pt>
                <c:pt idx="17">
                  <c:v>96/3</c:v>
                </c:pt>
                <c:pt idx="18">
                  <c:v>96/6</c:v>
                </c:pt>
                <c:pt idx="19">
                  <c:v>96/9</c:v>
                </c:pt>
                <c:pt idx="20">
                  <c:v>96/12</c:v>
                </c:pt>
                <c:pt idx="21">
                  <c:v>97/3</c:v>
                </c:pt>
                <c:pt idx="22">
                  <c:v>97/6</c:v>
                </c:pt>
                <c:pt idx="23">
                  <c:v>97/9</c:v>
                </c:pt>
                <c:pt idx="24">
                  <c:v>97/12</c:v>
                </c:pt>
                <c:pt idx="25">
                  <c:v>98/3</c:v>
                </c:pt>
                <c:pt idx="26">
                  <c:v>98/6</c:v>
                </c:pt>
                <c:pt idx="27">
                  <c:v>98/9</c:v>
                </c:pt>
                <c:pt idx="28">
                  <c:v>98/12</c:v>
                </c:pt>
                <c:pt idx="29">
                  <c:v>99/3</c:v>
                </c:pt>
                <c:pt idx="30">
                  <c:v>99/6</c:v>
                </c:pt>
                <c:pt idx="31">
                  <c:v>99/9</c:v>
                </c:pt>
                <c:pt idx="32">
                  <c:v>99/12</c:v>
                </c:pt>
                <c:pt idx="33">
                  <c:v>100/3</c:v>
                </c:pt>
                <c:pt idx="34">
                  <c:v>100/6</c:v>
                </c:pt>
                <c:pt idx="35">
                  <c:v>100/9</c:v>
                </c:pt>
                <c:pt idx="36">
                  <c:v>100/12</c:v>
                </c:pt>
                <c:pt idx="37">
                  <c:v>101/3</c:v>
                </c:pt>
                <c:pt idx="38">
                  <c:v>101/6</c:v>
                </c:pt>
                <c:pt idx="39">
                  <c:v>101/9</c:v>
                </c:pt>
                <c:pt idx="40">
                  <c:v>101/12</c:v>
                </c:pt>
                <c:pt idx="41">
                  <c:v>102/3</c:v>
                </c:pt>
              </c:strCache>
            </c:strRef>
          </c:cat>
          <c:val>
            <c:numRef>
              <c:f>'資料'!$C$22:$C$63</c:f>
            </c:numRef>
          </c:val>
          <c:smooth val="0"/>
        </c:ser>
        <c:ser>
          <c:idx val="5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'資料'!$A$22:$A$63</c:f>
              <c:strCache>
                <c:ptCount val="42"/>
                <c:pt idx="0">
                  <c:v>91/12</c:v>
                </c:pt>
                <c:pt idx="1">
                  <c:v>92/3</c:v>
                </c:pt>
                <c:pt idx="2">
                  <c:v>92/6</c:v>
                </c:pt>
                <c:pt idx="3">
                  <c:v>92/9</c:v>
                </c:pt>
                <c:pt idx="4">
                  <c:v>92/12</c:v>
                </c:pt>
                <c:pt idx="5">
                  <c:v>93/3</c:v>
                </c:pt>
                <c:pt idx="6">
                  <c:v>93/6</c:v>
                </c:pt>
                <c:pt idx="7">
                  <c:v>93/9</c:v>
                </c:pt>
                <c:pt idx="8">
                  <c:v>93/12</c:v>
                </c:pt>
                <c:pt idx="9">
                  <c:v>94/3</c:v>
                </c:pt>
                <c:pt idx="10">
                  <c:v>94/6</c:v>
                </c:pt>
                <c:pt idx="11">
                  <c:v>94/9</c:v>
                </c:pt>
                <c:pt idx="12">
                  <c:v>94/12</c:v>
                </c:pt>
                <c:pt idx="13">
                  <c:v>95/3</c:v>
                </c:pt>
                <c:pt idx="14">
                  <c:v>95/6</c:v>
                </c:pt>
                <c:pt idx="15">
                  <c:v>95/9</c:v>
                </c:pt>
                <c:pt idx="16">
                  <c:v>95/12</c:v>
                </c:pt>
                <c:pt idx="17">
                  <c:v>96/3</c:v>
                </c:pt>
                <c:pt idx="18">
                  <c:v>96/6</c:v>
                </c:pt>
                <c:pt idx="19">
                  <c:v>96/9</c:v>
                </c:pt>
                <c:pt idx="20">
                  <c:v>96/12</c:v>
                </c:pt>
                <c:pt idx="21">
                  <c:v>97/3</c:v>
                </c:pt>
                <c:pt idx="22">
                  <c:v>97/6</c:v>
                </c:pt>
                <c:pt idx="23">
                  <c:v>97/9</c:v>
                </c:pt>
                <c:pt idx="24">
                  <c:v>97/12</c:v>
                </c:pt>
                <c:pt idx="25">
                  <c:v>98/3</c:v>
                </c:pt>
                <c:pt idx="26">
                  <c:v>98/6</c:v>
                </c:pt>
                <c:pt idx="27">
                  <c:v>98/9</c:v>
                </c:pt>
                <c:pt idx="28">
                  <c:v>98/12</c:v>
                </c:pt>
                <c:pt idx="29">
                  <c:v>99/3</c:v>
                </c:pt>
                <c:pt idx="30">
                  <c:v>99/6</c:v>
                </c:pt>
                <c:pt idx="31">
                  <c:v>99/9</c:v>
                </c:pt>
                <c:pt idx="32">
                  <c:v>99/12</c:v>
                </c:pt>
                <c:pt idx="33">
                  <c:v>100/3</c:v>
                </c:pt>
                <c:pt idx="34">
                  <c:v>100/6</c:v>
                </c:pt>
                <c:pt idx="35">
                  <c:v>100/9</c:v>
                </c:pt>
                <c:pt idx="36">
                  <c:v>100/12</c:v>
                </c:pt>
                <c:pt idx="37">
                  <c:v>101/3</c:v>
                </c:pt>
                <c:pt idx="38">
                  <c:v>101/6</c:v>
                </c:pt>
                <c:pt idx="39">
                  <c:v>101/9</c:v>
                </c:pt>
                <c:pt idx="40">
                  <c:v>101/12</c:v>
                </c:pt>
                <c:pt idx="41">
                  <c:v>102/3</c:v>
                </c:pt>
              </c:strCache>
            </c:strRef>
          </c:cat>
          <c:val>
            <c:numRef>
              <c:f>'資料'!$D$22:$D$63</c:f>
            </c:numRef>
          </c:val>
          <c:smooth val="0"/>
        </c:ser>
        <c:ser>
          <c:idx val="0"/>
          <c:order val="3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'資料'!$A$22:$A$63</c:f>
              <c:strCache>
                <c:ptCount val="42"/>
                <c:pt idx="0">
                  <c:v>91/12</c:v>
                </c:pt>
                <c:pt idx="1">
                  <c:v>92/3</c:v>
                </c:pt>
                <c:pt idx="2">
                  <c:v>92/6</c:v>
                </c:pt>
                <c:pt idx="3">
                  <c:v>92/9</c:v>
                </c:pt>
                <c:pt idx="4">
                  <c:v>92/12</c:v>
                </c:pt>
                <c:pt idx="5">
                  <c:v>93/3</c:v>
                </c:pt>
                <c:pt idx="6">
                  <c:v>93/6</c:v>
                </c:pt>
                <c:pt idx="7">
                  <c:v>93/9</c:v>
                </c:pt>
                <c:pt idx="8">
                  <c:v>93/12</c:v>
                </c:pt>
                <c:pt idx="9">
                  <c:v>94/3</c:v>
                </c:pt>
                <c:pt idx="10">
                  <c:v>94/6</c:v>
                </c:pt>
                <c:pt idx="11">
                  <c:v>94/9</c:v>
                </c:pt>
                <c:pt idx="12">
                  <c:v>94/12</c:v>
                </c:pt>
                <c:pt idx="13">
                  <c:v>95/3</c:v>
                </c:pt>
                <c:pt idx="14">
                  <c:v>95/6</c:v>
                </c:pt>
                <c:pt idx="15">
                  <c:v>95/9</c:v>
                </c:pt>
                <c:pt idx="16">
                  <c:v>95/12</c:v>
                </c:pt>
                <c:pt idx="17">
                  <c:v>96/3</c:v>
                </c:pt>
                <c:pt idx="18">
                  <c:v>96/6</c:v>
                </c:pt>
                <c:pt idx="19">
                  <c:v>96/9</c:v>
                </c:pt>
                <c:pt idx="20">
                  <c:v>96/12</c:v>
                </c:pt>
                <c:pt idx="21">
                  <c:v>97/3</c:v>
                </c:pt>
                <c:pt idx="22">
                  <c:v>97/6</c:v>
                </c:pt>
                <c:pt idx="23">
                  <c:v>97/9</c:v>
                </c:pt>
                <c:pt idx="24">
                  <c:v>97/12</c:v>
                </c:pt>
                <c:pt idx="25">
                  <c:v>98/3</c:v>
                </c:pt>
                <c:pt idx="26">
                  <c:v>98/6</c:v>
                </c:pt>
                <c:pt idx="27">
                  <c:v>98/9</c:v>
                </c:pt>
                <c:pt idx="28">
                  <c:v>98/12</c:v>
                </c:pt>
                <c:pt idx="29">
                  <c:v>99/3</c:v>
                </c:pt>
                <c:pt idx="30">
                  <c:v>99/6</c:v>
                </c:pt>
                <c:pt idx="31">
                  <c:v>99/9</c:v>
                </c:pt>
                <c:pt idx="32">
                  <c:v>99/12</c:v>
                </c:pt>
                <c:pt idx="33">
                  <c:v>100/3</c:v>
                </c:pt>
                <c:pt idx="34">
                  <c:v>100/6</c:v>
                </c:pt>
                <c:pt idx="35">
                  <c:v>100/9</c:v>
                </c:pt>
                <c:pt idx="36">
                  <c:v>100/12</c:v>
                </c:pt>
                <c:pt idx="37">
                  <c:v>101/3</c:v>
                </c:pt>
                <c:pt idx="38">
                  <c:v>101/6</c:v>
                </c:pt>
                <c:pt idx="39">
                  <c:v>101/9</c:v>
                </c:pt>
                <c:pt idx="40">
                  <c:v>101/12</c:v>
                </c:pt>
                <c:pt idx="41">
                  <c:v>102/3</c:v>
                </c:pt>
              </c:strCache>
            </c:strRef>
          </c:cat>
          <c:val>
            <c:numRef>
              <c:f>'資料'!$E$22:$E$63</c:f>
              <c:numCache>
                <c:ptCount val="42"/>
                <c:pt idx="0">
                  <c:v>7285.569</c:v>
                </c:pt>
                <c:pt idx="1">
                  <c:v>8399.189</c:v>
                </c:pt>
                <c:pt idx="2">
                  <c:v>9938.028</c:v>
                </c:pt>
                <c:pt idx="3">
                  <c:v>12543.205</c:v>
                </c:pt>
                <c:pt idx="4">
                  <c:v>13562.069</c:v>
                </c:pt>
                <c:pt idx="5">
                  <c:v>18206.563</c:v>
                </c:pt>
                <c:pt idx="6">
                  <c:v>20343.223</c:v>
                </c:pt>
                <c:pt idx="7">
                  <c:v>20879.273</c:v>
                </c:pt>
                <c:pt idx="8">
                  <c:v>21777.919</c:v>
                </c:pt>
                <c:pt idx="9">
                  <c:v>23646.478</c:v>
                </c:pt>
                <c:pt idx="10">
                  <c:v>25644.074</c:v>
                </c:pt>
                <c:pt idx="11">
                  <c:v>28322.041</c:v>
                </c:pt>
                <c:pt idx="12">
                  <c:v>30020.099</c:v>
                </c:pt>
                <c:pt idx="13">
                  <c:v>32290.957</c:v>
                </c:pt>
                <c:pt idx="14">
                  <c:v>36349.067</c:v>
                </c:pt>
                <c:pt idx="15">
                  <c:v>38368.673</c:v>
                </c:pt>
                <c:pt idx="16">
                  <c:v>40531.801</c:v>
                </c:pt>
                <c:pt idx="17">
                  <c:v>43308.309</c:v>
                </c:pt>
                <c:pt idx="18">
                  <c:v>49575.317</c:v>
                </c:pt>
                <c:pt idx="19">
                  <c:v>52785.698</c:v>
                </c:pt>
                <c:pt idx="20">
                  <c:v>54684.14</c:v>
                </c:pt>
                <c:pt idx="21">
                  <c:v>57720.819</c:v>
                </c:pt>
                <c:pt idx="22">
                  <c:v>57821.733</c:v>
                </c:pt>
                <c:pt idx="23">
                  <c:v>61006.601</c:v>
                </c:pt>
                <c:pt idx="24">
                  <c:v>59679.044</c:v>
                </c:pt>
                <c:pt idx="25">
                  <c:v>63533.238</c:v>
                </c:pt>
                <c:pt idx="26">
                  <c:v>66819.124</c:v>
                </c:pt>
                <c:pt idx="27">
                  <c:v>64890.724</c:v>
                </c:pt>
                <c:pt idx="28">
                  <c:v>63474.364</c:v>
                </c:pt>
                <c:pt idx="29">
                  <c:v>58202.083</c:v>
                </c:pt>
                <c:pt idx="30">
                  <c:v>60790.056</c:v>
                </c:pt>
                <c:pt idx="31">
                  <c:v>53319.06</c:v>
                </c:pt>
                <c:pt idx="32">
                  <c:v>51244.186</c:v>
                </c:pt>
                <c:pt idx="33">
                  <c:v>51898.088</c:v>
                </c:pt>
                <c:pt idx="34">
                  <c:v>51154.079</c:v>
                </c:pt>
                <c:pt idx="35">
                  <c:v>55691.253</c:v>
                </c:pt>
                <c:pt idx="36">
                  <c:v>49047.225</c:v>
                </c:pt>
                <c:pt idx="37">
                  <c:v>48993</c:v>
                </c:pt>
                <c:pt idx="38">
                  <c:v>48982</c:v>
                </c:pt>
                <c:pt idx="39">
                  <c:v>47274</c:v>
                </c:pt>
                <c:pt idx="40">
                  <c:v>45912</c:v>
                </c:pt>
                <c:pt idx="41">
                  <c:v>49184</c:v>
                </c:pt>
              </c:numCache>
            </c:numRef>
          </c:val>
          <c:smooth val="0"/>
        </c:ser>
        <c:ser>
          <c:idx val="1"/>
          <c:order val="4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'資料'!$A$22:$A$63</c:f>
              <c:strCache>
                <c:ptCount val="42"/>
                <c:pt idx="0">
                  <c:v>91/12</c:v>
                </c:pt>
                <c:pt idx="1">
                  <c:v>92/3</c:v>
                </c:pt>
                <c:pt idx="2">
                  <c:v>92/6</c:v>
                </c:pt>
                <c:pt idx="3">
                  <c:v>92/9</c:v>
                </c:pt>
                <c:pt idx="4">
                  <c:v>92/12</c:v>
                </c:pt>
                <c:pt idx="5">
                  <c:v>93/3</c:v>
                </c:pt>
                <c:pt idx="6">
                  <c:v>93/6</c:v>
                </c:pt>
                <c:pt idx="7">
                  <c:v>93/9</c:v>
                </c:pt>
                <c:pt idx="8">
                  <c:v>93/12</c:v>
                </c:pt>
                <c:pt idx="9">
                  <c:v>94/3</c:v>
                </c:pt>
                <c:pt idx="10">
                  <c:v>94/6</c:v>
                </c:pt>
                <c:pt idx="11">
                  <c:v>94/9</c:v>
                </c:pt>
                <c:pt idx="12">
                  <c:v>94/12</c:v>
                </c:pt>
                <c:pt idx="13">
                  <c:v>95/3</c:v>
                </c:pt>
                <c:pt idx="14">
                  <c:v>95/6</c:v>
                </c:pt>
                <c:pt idx="15">
                  <c:v>95/9</c:v>
                </c:pt>
                <c:pt idx="16">
                  <c:v>95/12</c:v>
                </c:pt>
                <c:pt idx="17">
                  <c:v>96/3</c:v>
                </c:pt>
                <c:pt idx="18">
                  <c:v>96/6</c:v>
                </c:pt>
                <c:pt idx="19">
                  <c:v>96/9</c:v>
                </c:pt>
                <c:pt idx="20">
                  <c:v>96/12</c:v>
                </c:pt>
                <c:pt idx="21">
                  <c:v>97/3</c:v>
                </c:pt>
                <c:pt idx="22">
                  <c:v>97/6</c:v>
                </c:pt>
                <c:pt idx="23">
                  <c:v>97/9</c:v>
                </c:pt>
                <c:pt idx="24">
                  <c:v>97/12</c:v>
                </c:pt>
                <c:pt idx="25">
                  <c:v>98/3</c:v>
                </c:pt>
                <c:pt idx="26">
                  <c:v>98/6</c:v>
                </c:pt>
                <c:pt idx="27">
                  <c:v>98/9</c:v>
                </c:pt>
                <c:pt idx="28">
                  <c:v>98/12</c:v>
                </c:pt>
                <c:pt idx="29">
                  <c:v>99/3</c:v>
                </c:pt>
                <c:pt idx="30">
                  <c:v>99/6</c:v>
                </c:pt>
                <c:pt idx="31">
                  <c:v>99/9</c:v>
                </c:pt>
                <c:pt idx="32">
                  <c:v>99/12</c:v>
                </c:pt>
                <c:pt idx="33">
                  <c:v>100/3</c:v>
                </c:pt>
                <c:pt idx="34">
                  <c:v>100/6</c:v>
                </c:pt>
                <c:pt idx="35">
                  <c:v>100/9</c:v>
                </c:pt>
                <c:pt idx="36">
                  <c:v>100/12</c:v>
                </c:pt>
                <c:pt idx="37">
                  <c:v>101/3</c:v>
                </c:pt>
                <c:pt idx="38">
                  <c:v>101/6</c:v>
                </c:pt>
                <c:pt idx="39">
                  <c:v>101/9</c:v>
                </c:pt>
                <c:pt idx="40">
                  <c:v>101/12</c:v>
                </c:pt>
                <c:pt idx="41">
                  <c:v>102/3</c:v>
                </c:pt>
              </c:strCache>
            </c:strRef>
          </c:cat>
          <c:val>
            <c:numRef>
              <c:f>'資料'!$F$22:$F$63</c:f>
              <c:numCache>
                <c:ptCount val="42"/>
                <c:pt idx="0">
                  <c:v>4140.787</c:v>
                </c:pt>
                <c:pt idx="1">
                  <c:v>4658.416</c:v>
                </c:pt>
                <c:pt idx="2">
                  <c:v>5417.633</c:v>
                </c:pt>
                <c:pt idx="3">
                  <c:v>7068.868</c:v>
                </c:pt>
                <c:pt idx="4">
                  <c:v>7119.975</c:v>
                </c:pt>
                <c:pt idx="5">
                  <c:v>10181.879</c:v>
                </c:pt>
                <c:pt idx="6">
                  <c:v>10306.775</c:v>
                </c:pt>
                <c:pt idx="7">
                  <c:v>9647.581</c:v>
                </c:pt>
                <c:pt idx="8">
                  <c:v>9870.345</c:v>
                </c:pt>
                <c:pt idx="9">
                  <c:v>10296.389</c:v>
                </c:pt>
                <c:pt idx="10">
                  <c:v>10437.228</c:v>
                </c:pt>
                <c:pt idx="11">
                  <c:v>10662.016</c:v>
                </c:pt>
                <c:pt idx="12">
                  <c:v>10783.615</c:v>
                </c:pt>
                <c:pt idx="13">
                  <c:v>10700.363</c:v>
                </c:pt>
                <c:pt idx="14">
                  <c:v>11382.486</c:v>
                </c:pt>
                <c:pt idx="15">
                  <c:v>11832.317</c:v>
                </c:pt>
                <c:pt idx="16">
                  <c:v>13038.044</c:v>
                </c:pt>
                <c:pt idx="17">
                  <c:v>14421.726</c:v>
                </c:pt>
                <c:pt idx="18">
                  <c:v>15087.186</c:v>
                </c:pt>
                <c:pt idx="19">
                  <c:v>14713.857</c:v>
                </c:pt>
                <c:pt idx="20">
                  <c:v>15405.253</c:v>
                </c:pt>
                <c:pt idx="21">
                  <c:v>17653.291</c:v>
                </c:pt>
                <c:pt idx="22">
                  <c:v>17307.802</c:v>
                </c:pt>
                <c:pt idx="23">
                  <c:v>18717.832</c:v>
                </c:pt>
                <c:pt idx="24">
                  <c:v>16301.507</c:v>
                </c:pt>
                <c:pt idx="25">
                  <c:v>16627.868</c:v>
                </c:pt>
                <c:pt idx="26">
                  <c:v>16947.608</c:v>
                </c:pt>
                <c:pt idx="27">
                  <c:v>17210.244</c:v>
                </c:pt>
                <c:pt idx="28">
                  <c:v>16683.876</c:v>
                </c:pt>
                <c:pt idx="29">
                  <c:v>18736.92</c:v>
                </c:pt>
                <c:pt idx="30">
                  <c:v>25021.464</c:v>
                </c:pt>
                <c:pt idx="31">
                  <c:v>19875.011</c:v>
                </c:pt>
                <c:pt idx="32">
                  <c:v>18873.207</c:v>
                </c:pt>
                <c:pt idx="33">
                  <c:v>19393.263</c:v>
                </c:pt>
                <c:pt idx="34">
                  <c:v>20702.843</c:v>
                </c:pt>
                <c:pt idx="35">
                  <c:v>23241.022</c:v>
                </c:pt>
                <c:pt idx="36">
                  <c:v>20761.248</c:v>
                </c:pt>
                <c:pt idx="37">
                  <c:v>21696</c:v>
                </c:pt>
                <c:pt idx="38">
                  <c:v>23614</c:v>
                </c:pt>
                <c:pt idx="39">
                  <c:v>23147</c:v>
                </c:pt>
                <c:pt idx="40">
                  <c:v>22476</c:v>
                </c:pt>
                <c:pt idx="41">
                  <c:v>27083</c:v>
                </c:pt>
              </c:numCache>
            </c:numRef>
          </c:val>
          <c:smooth val="0"/>
        </c:ser>
        <c:ser>
          <c:idx val="2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'資料'!$A$22:$A$63</c:f>
              <c:strCache>
                <c:ptCount val="42"/>
                <c:pt idx="0">
                  <c:v>91/12</c:v>
                </c:pt>
                <c:pt idx="1">
                  <c:v>92/3</c:v>
                </c:pt>
                <c:pt idx="2">
                  <c:v>92/6</c:v>
                </c:pt>
                <c:pt idx="3">
                  <c:v>92/9</c:v>
                </c:pt>
                <c:pt idx="4">
                  <c:v>92/12</c:v>
                </c:pt>
                <c:pt idx="5">
                  <c:v>93/3</c:v>
                </c:pt>
                <c:pt idx="6">
                  <c:v>93/6</c:v>
                </c:pt>
                <c:pt idx="7">
                  <c:v>93/9</c:v>
                </c:pt>
                <c:pt idx="8">
                  <c:v>93/12</c:v>
                </c:pt>
                <c:pt idx="9">
                  <c:v>94/3</c:v>
                </c:pt>
                <c:pt idx="10">
                  <c:v>94/6</c:v>
                </c:pt>
                <c:pt idx="11">
                  <c:v>94/9</c:v>
                </c:pt>
                <c:pt idx="12">
                  <c:v>94/12</c:v>
                </c:pt>
                <c:pt idx="13">
                  <c:v>95/3</c:v>
                </c:pt>
                <c:pt idx="14">
                  <c:v>95/6</c:v>
                </c:pt>
                <c:pt idx="15">
                  <c:v>95/9</c:v>
                </c:pt>
                <c:pt idx="16">
                  <c:v>95/12</c:v>
                </c:pt>
                <c:pt idx="17">
                  <c:v>96/3</c:v>
                </c:pt>
                <c:pt idx="18">
                  <c:v>96/6</c:v>
                </c:pt>
                <c:pt idx="19">
                  <c:v>96/9</c:v>
                </c:pt>
                <c:pt idx="20">
                  <c:v>96/12</c:v>
                </c:pt>
                <c:pt idx="21">
                  <c:v>97/3</c:v>
                </c:pt>
                <c:pt idx="22">
                  <c:v>97/6</c:v>
                </c:pt>
                <c:pt idx="23">
                  <c:v>97/9</c:v>
                </c:pt>
                <c:pt idx="24">
                  <c:v>97/12</c:v>
                </c:pt>
                <c:pt idx="25">
                  <c:v>98/3</c:v>
                </c:pt>
                <c:pt idx="26">
                  <c:v>98/6</c:v>
                </c:pt>
                <c:pt idx="27">
                  <c:v>98/9</c:v>
                </c:pt>
                <c:pt idx="28">
                  <c:v>98/12</c:v>
                </c:pt>
                <c:pt idx="29">
                  <c:v>99/3</c:v>
                </c:pt>
                <c:pt idx="30">
                  <c:v>99/6</c:v>
                </c:pt>
                <c:pt idx="31">
                  <c:v>99/9</c:v>
                </c:pt>
                <c:pt idx="32">
                  <c:v>99/12</c:v>
                </c:pt>
                <c:pt idx="33">
                  <c:v>100/3</c:v>
                </c:pt>
                <c:pt idx="34">
                  <c:v>100/6</c:v>
                </c:pt>
                <c:pt idx="35">
                  <c:v>100/9</c:v>
                </c:pt>
                <c:pt idx="36">
                  <c:v>100/12</c:v>
                </c:pt>
                <c:pt idx="37">
                  <c:v>101/3</c:v>
                </c:pt>
                <c:pt idx="38">
                  <c:v>101/6</c:v>
                </c:pt>
                <c:pt idx="39">
                  <c:v>101/9</c:v>
                </c:pt>
                <c:pt idx="40">
                  <c:v>101/12</c:v>
                </c:pt>
                <c:pt idx="41">
                  <c:v>102/3</c:v>
                </c:pt>
              </c:strCache>
            </c:strRef>
          </c:cat>
          <c:val>
            <c:numRef>
              <c:f>'資料'!$G$22:$G$63</c:f>
              <c:numCache>
                <c:ptCount val="42"/>
                <c:pt idx="0">
                  <c:v>3029.844</c:v>
                </c:pt>
                <c:pt idx="1">
                  <c:v>3630.922</c:v>
                </c:pt>
                <c:pt idx="2">
                  <c:v>4419.71</c:v>
                </c:pt>
                <c:pt idx="3">
                  <c:v>5350.442</c:v>
                </c:pt>
                <c:pt idx="4">
                  <c:v>6288.102</c:v>
                </c:pt>
                <c:pt idx="5">
                  <c:v>7875.074</c:v>
                </c:pt>
                <c:pt idx="6">
                  <c:v>9824.685</c:v>
                </c:pt>
                <c:pt idx="7">
                  <c:v>10993.372</c:v>
                </c:pt>
                <c:pt idx="8">
                  <c:v>11675.498</c:v>
                </c:pt>
                <c:pt idx="9">
                  <c:v>13089.11</c:v>
                </c:pt>
                <c:pt idx="10">
                  <c:v>14926.506</c:v>
                </c:pt>
                <c:pt idx="11">
                  <c:v>17372.736</c:v>
                </c:pt>
                <c:pt idx="12">
                  <c:v>18923.399</c:v>
                </c:pt>
                <c:pt idx="13">
                  <c:v>21295.772</c:v>
                </c:pt>
                <c:pt idx="14">
                  <c:v>24693.244</c:v>
                </c:pt>
                <c:pt idx="15">
                  <c:v>26299.881</c:v>
                </c:pt>
                <c:pt idx="16">
                  <c:v>27206.375</c:v>
                </c:pt>
                <c:pt idx="17">
                  <c:v>28511.673</c:v>
                </c:pt>
                <c:pt idx="18">
                  <c:v>34067.366</c:v>
                </c:pt>
                <c:pt idx="19">
                  <c:v>37723.102</c:v>
                </c:pt>
                <c:pt idx="20">
                  <c:v>38907.878</c:v>
                </c:pt>
                <c:pt idx="21">
                  <c:v>39658.116</c:v>
                </c:pt>
                <c:pt idx="22">
                  <c:v>40091.497</c:v>
                </c:pt>
                <c:pt idx="23">
                  <c:v>41812.597</c:v>
                </c:pt>
                <c:pt idx="24">
                  <c:v>42872.153</c:v>
                </c:pt>
                <c:pt idx="25">
                  <c:v>46388.284</c:v>
                </c:pt>
                <c:pt idx="26">
                  <c:v>49400.28</c:v>
                </c:pt>
                <c:pt idx="27">
                  <c:v>47252.621</c:v>
                </c:pt>
                <c:pt idx="28">
                  <c:v>46406.686</c:v>
                </c:pt>
                <c:pt idx="29">
                  <c:v>39140.298</c:v>
                </c:pt>
                <c:pt idx="30">
                  <c:v>35507.979</c:v>
                </c:pt>
                <c:pt idx="31">
                  <c:v>33255.548</c:v>
                </c:pt>
                <c:pt idx="32">
                  <c:v>32217.316</c:v>
                </c:pt>
                <c:pt idx="33">
                  <c:v>32335.001</c:v>
                </c:pt>
                <c:pt idx="34">
                  <c:v>30263.746</c:v>
                </c:pt>
                <c:pt idx="35">
                  <c:v>32213.88</c:v>
                </c:pt>
                <c:pt idx="36">
                  <c:v>28066.21</c:v>
                </c:pt>
                <c:pt idx="37">
                  <c:v>27074</c:v>
                </c:pt>
                <c:pt idx="38">
                  <c:v>25167</c:v>
                </c:pt>
                <c:pt idx="39">
                  <c:v>23958</c:v>
                </c:pt>
                <c:pt idx="40">
                  <c:v>23288</c:v>
                </c:pt>
                <c:pt idx="41">
                  <c:v>21931</c:v>
                </c:pt>
              </c:numCache>
            </c:numRef>
          </c:val>
          <c:smooth val="0"/>
        </c:ser>
        <c:marker val="1"/>
        <c:axId val="31162555"/>
        <c:axId val="12027540"/>
      </c:line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2027540"/>
        <c:crosses val="autoZero"/>
        <c:auto val="1"/>
        <c:lblOffset val="100"/>
        <c:tickLblSkip val="4"/>
        <c:noMultiLvlLbl val="0"/>
      </c:catAx>
      <c:valAx>
        <c:axId val="120275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1162555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75"/>
          <c:y val="0.045"/>
          <c:w val="0.5445"/>
          <c:h val="0.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匯率契約
</a:t>
                    </a:r>
                    <a:r>
                      <a:rPr lang="en-US" cap="none" sz="1175" b="0" i="0" u="none" baseline="0"/>
                      <a:t>55.06%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利率契約
</a:t>
                    </a:r>
                    <a:r>
                      <a:rPr lang="en-US" cap="none" sz="1175" b="0" i="0" u="none" baseline="0"/>
                      <a:t>44.60%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權益證券契約</a:t>
                    </a:r>
                    <a:r>
                      <a:rPr lang="en-US" cap="none" sz="1200" b="0" i="0" u="none" baseline="0"/>
                      <a:t> 0.11%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商品契約
</a:t>
                    </a:r>
                    <a:r>
                      <a:rPr lang="en-US" cap="none" sz="1175" b="0" i="0" u="none" baseline="0"/>
                      <a:t>0.10%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信用契約
</a:t>
                    </a:r>
                    <a:r>
                      <a:rPr lang="en-US" cap="none" sz="1175" b="0" i="0" u="none" baseline="0"/>
                      <a:t>0.13%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'[1]Data'!$A$2:$A$6</c:f>
              <c:strCache>
                <c:ptCount val="5"/>
                <c:pt idx="0">
                  <c:v>匯率契約</c:v>
                </c:pt>
                <c:pt idx="1">
                  <c:v>利率契約</c:v>
                </c:pt>
                <c:pt idx="2">
                  <c:v>權益證券契約</c:v>
                </c:pt>
                <c:pt idx="3">
                  <c:v>商品契約</c:v>
                </c:pt>
                <c:pt idx="4">
                  <c:v>信用契約</c:v>
                </c:pt>
              </c:strCache>
            </c:strRef>
          </c:cat>
          <c:val>
            <c:numRef>
              <c:f>'[1]Data'!$B$2:$B$6</c:f>
              <c:numCache>
                <c:ptCount val="5"/>
                <c:pt idx="0">
                  <c:v>55.06352774628679</c:v>
                </c:pt>
                <c:pt idx="1">
                  <c:v>44.598472689543726</c:v>
                </c:pt>
                <c:pt idx="2">
                  <c:v>0.1142337069359409</c:v>
                </c:pt>
                <c:pt idx="3">
                  <c:v>0.10462087492752</c:v>
                </c:pt>
                <c:pt idx="4">
                  <c:v>0.12914498230602528</c:v>
                </c:pt>
              </c:numCache>
            </c:numRef>
          </c:val>
        </c:ser>
        <c:firstSliceAng val="91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"/>
          <c:y val="0.061"/>
          <c:w val="0.54425"/>
          <c:h val="0.93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本國銀行
</a:t>
                    </a:r>
                    <a:r>
                      <a:rPr lang="en-US" cap="none" sz="1200" b="0" i="0" u="none" baseline="0"/>
                      <a:t>58.41%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外國銀行
在台分行
</a:t>
                    </a:r>
                    <a:r>
                      <a:rPr lang="en-US" cap="none" sz="1200" b="0" i="0" u="none" baseline="0"/>
                      <a:t>41.59%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'[1]Data'!$G$2:$G$3</c:f>
              <c:strCache>
                <c:ptCount val="2"/>
                <c:pt idx="0">
                  <c:v>本國銀行</c:v>
                </c:pt>
                <c:pt idx="1">
                  <c:v>外國銀行在台分行</c:v>
                </c:pt>
              </c:strCache>
            </c:strRef>
          </c:cat>
          <c:val>
            <c:numRef>
              <c:f>'[1]Data'!$H$2:$H$3</c:f>
              <c:numCache>
                <c:ptCount val="2"/>
                <c:pt idx="0">
                  <c:v>58.41109890101623</c:v>
                </c:pt>
                <c:pt idx="1">
                  <c:v>41.58890109898377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'資料'!$A$3:$A$58</c:f>
              <c:strCache/>
            </c:strRef>
          </c:cat>
          <c:val>
            <c:numRef>
              <c:f>'資料'!$B$3:$B$58</c:f>
            </c:numRef>
          </c:val>
          <c:smooth val="0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'資料'!$A$3:$A$58</c:f>
              <c:strCache/>
            </c:strRef>
          </c:cat>
          <c:val>
            <c:numRef>
              <c:f>'資料'!$C$3:$C$58</c:f>
            </c:numRef>
          </c:val>
          <c:smooth val="0"/>
        </c:ser>
        <c:ser>
          <c:idx val="5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'資料'!$A$3:$A$58</c:f>
              <c:strCache/>
            </c:strRef>
          </c:cat>
          <c:val>
            <c:numRef>
              <c:f>'資料'!$D$3:$D$58</c:f>
            </c:numRef>
          </c:val>
          <c:smooth val="0"/>
        </c:ser>
        <c:ser>
          <c:idx val="0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'資料'!$A$3:$A$58</c:f>
              <c:strCache/>
            </c:strRef>
          </c:cat>
          <c:val>
            <c:numRef>
              <c:f>'資料'!$E$3:$E$58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ser>
          <c:idx val="1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'資料'!$A$3:$A$58</c:f>
              <c:strCache/>
            </c:strRef>
          </c:cat>
          <c:val>
            <c:numRef>
              <c:f>'資料'!$F$3:$F$58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ser>
          <c:idx val="2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'資料'!$A$3:$A$58</c:f>
              <c:strCache/>
            </c:strRef>
          </c:cat>
          <c:val>
            <c:numRef>
              <c:f>'資料'!$G$3:$G$58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06654"/>
        <c:crosses val="autoZero"/>
        <c:auto val="1"/>
        <c:lblOffset val="100"/>
        <c:noMultiLvlLbl val="0"/>
      </c:catAx>
      <c:valAx>
        <c:axId val="347066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138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5511811023622047" right="0.5511811023622047" top="0.5905511811023623" bottom="0.5905511811023623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0.20225</cdr:y>
    </cdr:from>
    <cdr:to>
      <cdr:x>0.64025</cdr:x>
      <cdr:y>0.27225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304925"/>
          <a:ext cx="5143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98/6
66,819</a:t>
          </a:r>
        </a:p>
      </cdr:txBody>
    </cdr:sp>
  </cdr:relSizeAnchor>
  <cdr:relSizeAnchor xmlns:cdr="http://schemas.openxmlformats.org/drawingml/2006/chartDrawing">
    <cdr:from>
      <cdr:x>0.59525</cdr:x>
      <cdr:y>0.366</cdr:y>
    </cdr:from>
    <cdr:to>
      <cdr:x>0.6515</cdr:x>
      <cdr:y>0.432</cdr:y>
    </cdr:to>
    <cdr:sp>
      <cdr:nvSpPr>
        <cdr:cNvPr id="2" name="TextBox 2"/>
        <cdr:cNvSpPr txBox="1">
          <a:spLocks noChangeArrowheads="1"/>
        </cdr:cNvSpPr>
      </cdr:nvSpPr>
      <cdr:spPr>
        <a:xfrm>
          <a:off x="5753100" y="2362200"/>
          <a:ext cx="542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98/6
49,400</a:t>
          </a:r>
        </a:p>
      </cdr:txBody>
    </cdr:sp>
  </cdr:relSizeAnchor>
  <cdr:relSizeAnchor xmlns:cdr="http://schemas.openxmlformats.org/drawingml/2006/chartDrawing">
    <cdr:from>
      <cdr:x>0.66975</cdr:x>
      <cdr:y>0.605</cdr:y>
    </cdr:from>
    <cdr:to>
      <cdr:x>0.725</cdr:x>
      <cdr:y>0.6655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905250"/>
          <a:ext cx="533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8000"/>
              </a:solidFill>
            </a:rPr>
            <a:t>99/6
25,021</a:t>
          </a:r>
        </a:p>
      </cdr:txBody>
    </cdr:sp>
  </cdr:relSizeAnchor>
  <cdr:relSizeAnchor xmlns:cdr="http://schemas.openxmlformats.org/drawingml/2006/chartDrawing">
    <cdr:from>
      <cdr:x>0.7995</cdr:x>
      <cdr:y>0.33825</cdr:y>
    </cdr:from>
    <cdr:to>
      <cdr:x>0.85825</cdr:x>
      <cdr:y>0.4135</cdr:y>
    </cdr:to>
    <cdr:sp>
      <cdr:nvSpPr>
        <cdr:cNvPr id="4" name="TextBox 5"/>
        <cdr:cNvSpPr txBox="1">
          <a:spLocks noChangeArrowheads="1"/>
        </cdr:cNvSpPr>
      </cdr:nvSpPr>
      <cdr:spPr>
        <a:xfrm>
          <a:off x="7734300" y="2181225"/>
          <a:ext cx="5715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</a:rPr>
            <a:t>100/12
49,047</a:t>
          </a:r>
        </a:p>
      </cdr:txBody>
    </cdr:sp>
  </cdr:relSizeAnchor>
  <cdr:relSizeAnchor xmlns:cdr="http://schemas.openxmlformats.org/drawingml/2006/chartDrawing">
    <cdr:from>
      <cdr:x>0.002</cdr:x>
      <cdr:y>0.0495</cdr:y>
    </cdr:from>
    <cdr:to>
      <cdr:x>0.15825</cdr:x>
      <cdr:y>0.09875</cdr:y>
    </cdr:to>
    <cdr:sp>
      <cdr:nvSpPr>
        <cdr:cNvPr id="5" name="TextBox 8"/>
        <cdr:cNvSpPr txBox="1">
          <a:spLocks noChangeArrowheads="1"/>
        </cdr:cNvSpPr>
      </cdr:nvSpPr>
      <cdr:spPr>
        <a:xfrm>
          <a:off x="19050" y="314325"/>
          <a:ext cx="1514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新臺幣10億元</a:t>
          </a:r>
        </a:p>
      </cdr:txBody>
    </cdr:sp>
  </cdr:relSizeAnchor>
  <cdr:relSizeAnchor xmlns:cdr="http://schemas.openxmlformats.org/drawingml/2006/chartDrawing">
    <cdr:from>
      <cdr:x>0.17025</cdr:x>
      <cdr:y>0</cdr:y>
    </cdr:from>
    <cdr:to>
      <cdr:x>0.94675</cdr:x>
      <cdr:y>0.06825</cdr:y>
    </cdr:to>
    <cdr:sp>
      <cdr:nvSpPr>
        <cdr:cNvPr id="6" name="TextBox 9"/>
        <cdr:cNvSpPr txBox="1">
          <a:spLocks noChangeArrowheads="1"/>
        </cdr:cNvSpPr>
      </cdr:nvSpPr>
      <cdr:spPr>
        <a:xfrm>
          <a:off x="1638300" y="0"/>
          <a:ext cx="7515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0" b="1" i="0" u="none" baseline="0">
              <a:latin typeface="標楷體"/>
              <a:ea typeface="標楷體"/>
              <a:cs typeface="標楷體"/>
            </a:rPr>
            <a:t> </a:t>
          </a:r>
          <a:r>
            <a:rPr lang="en-US" cap="none" sz="2200" b="1" i="0" u="none" baseline="0">
              <a:latin typeface="標楷體"/>
              <a:ea typeface="標楷體"/>
              <a:cs typeface="標楷體"/>
            </a:rPr>
            <a:t>附圖1  銀行辦理衍生性金融商品未結清契約統計</a:t>
          </a:r>
        </a:p>
      </cdr:txBody>
    </cdr:sp>
  </cdr:relSizeAnchor>
  <cdr:relSizeAnchor xmlns:cdr="http://schemas.openxmlformats.org/drawingml/2006/chartDrawing">
    <cdr:from>
      <cdr:x>0.19625</cdr:x>
      <cdr:y>0.366</cdr:y>
    </cdr:from>
    <cdr:to>
      <cdr:x>0.33125</cdr:x>
      <cdr:y>0.42225</cdr:y>
    </cdr:to>
    <cdr:sp>
      <cdr:nvSpPr>
        <cdr:cNvPr id="7" name="TextBox 10"/>
        <cdr:cNvSpPr txBox="1">
          <a:spLocks noChangeArrowheads="1"/>
        </cdr:cNvSpPr>
      </cdr:nvSpPr>
      <cdr:spPr>
        <a:xfrm>
          <a:off x="1895475" y="2362200"/>
          <a:ext cx="1304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000080"/>
              </a:solidFill>
            </a:rPr>
            <a:t>契約總餘額</a:t>
          </a:r>
        </a:p>
      </cdr:txBody>
    </cdr:sp>
  </cdr:relSizeAnchor>
  <cdr:relSizeAnchor xmlns:cdr="http://schemas.openxmlformats.org/drawingml/2006/chartDrawing">
    <cdr:from>
      <cdr:x>0.519</cdr:x>
      <cdr:y>0.55025</cdr:y>
    </cdr:from>
    <cdr:to>
      <cdr:x>0.66275</cdr:x>
      <cdr:y>0.60425</cdr:y>
    </cdr:to>
    <cdr:sp>
      <cdr:nvSpPr>
        <cdr:cNvPr id="8" name="TextBox 11"/>
        <cdr:cNvSpPr txBox="1">
          <a:spLocks noChangeArrowheads="1"/>
        </cdr:cNvSpPr>
      </cdr:nvSpPr>
      <cdr:spPr>
        <a:xfrm>
          <a:off x="5019675" y="3552825"/>
          <a:ext cx="1390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FF0000"/>
              </a:solidFill>
            </a:rPr>
            <a:t>利率有關契約</a:t>
          </a:r>
        </a:p>
      </cdr:txBody>
    </cdr:sp>
  </cdr:relSizeAnchor>
  <cdr:relSizeAnchor xmlns:cdr="http://schemas.openxmlformats.org/drawingml/2006/chartDrawing">
    <cdr:from>
      <cdr:x>0.69825</cdr:x>
      <cdr:y>0.76725</cdr:y>
    </cdr:from>
    <cdr:to>
      <cdr:x>0.8575</cdr:x>
      <cdr:y>0.8195</cdr:y>
    </cdr:to>
    <cdr:sp>
      <cdr:nvSpPr>
        <cdr:cNvPr id="9" name="TextBox 12"/>
        <cdr:cNvSpPr txBox="1">
          <a:spLocks noChangeArrowheads="1"/>
        </cdr:cNvSpPr>
      </cdr:nvSpPr>
      <cdr:spPr>
        <a:xfrm>
          <a:off x="6753225" y="4953000"/>
          <a:ext cx="1543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008000"/>
              </a:solidFill>
            </a:rPr>
            <a:t>匯率有關契約</a:t>
          </a:r>
        </a:p>
      </cdr:txBody>
    </cdr:sp>
  </cdr:relSizeAnchor>
  <cdr:relSizeAnchor xmlns:cdr="http://schemas.openxmlformats.org/drawingml/2006/chartDrawing">
    <cdr:from>
      <cdr:x>0.93875</cdr:x>
      <cdr:y>0.96125</cdr:y>
    </cdr:from>
    <cdr:to>
      <cdr:x>0.99775</cdr:x>
      <cdr:y>0.9955</cdr:y>
    </cdr:to>
    <cdr:sp>
      <cdr:nvSpPr>
        <cdr:cNvPr id="10" name="TextBox 13"/>
        <cdr:cNvSpPr txBox="1">
          <a:spLocks noChangeArrowheads="1"/>
        </cdr:cNvSpPr>
      </cdr:nvSpPr>
      <cdr:spPr>
        <a:xfrm>
          <a:off x="9077325" y="62103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年/月</a:t>
          </a:r>
        </a:p>
      </cdr:txBody>
    </cdr:sp>
  </cdr:relSizeAnchor>
  <cdr:relSizeAnchor xmlns:cdr="http://schemas.openxmlformats.org/drawingml/2006/chartDrawing">
    <cdr:from>
      <cdr:x>0.06125</cdr:x>
      <cdr:y>0.76725</cdr:y>
    </cdr:from>
    <cdr:to>
      <cdr:x>0.12275</cdr:x>
      <cdr:y>0.83075</cdr:y>
    </cdr:to>
    <cdr:sp>
      <cdr:nvSpPr>
        <cdr:cNvPr id="11" name="TextBox 15"/>
        <cdr:cNvSpPr txBox="1">
          <a:spLocks noChangeArrowheads="1"/>
        </cdr:cNvSpPr>
      </cdr:nvSpPr>
      <cdr:spPr>
        <a:xfrm>
          <a:off x="590550" y="4953000"/>
          <a:ext cx="590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</a:rPr>
            <a:t>91/12
7,286</a:t>
          </a:r>
        </a:p>
      </cdr:txBody>
    </cdr:sp>
  </cdr:relSizeAnchor>
  <cdr:relSizeAnchor xmlns:cdr="http://schemas.openxmlformats.org/drawingml/2006/chartDrawing">
    <cdr:from>
      <cdr:x>0.13225</cdr:x>
      <cdr:y>0.69975</cdr:y>
    </cdr:from>
    <cdr:to>
      <cdr:x>0.197</cdr:x>
      <cdr:y>0.77125</cdr:y>
    </cdr:to>
    <cdr:sp>
      <cdr:nvSpPr>
        <cdr:cNvPr id="12" name="TextBox 16"/>
        <cdr:cNvSpPr txBox="1">
          <a:spLocks noChangeArrowheads="1"/>
        </cdr:cNvSpPr>
      </cdr:nvSpPr>
      <cdr:spPr>
        <a:xfrm>
          <a:off x="1276350" y="4524375"/>
          <a:ext cx="6286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92/12
13,56</a:t>
          </a:r>
          <a:r>
            <a:rPr lang="en-US" cap="none" sz="1050" b="1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2</a:t>
          </a:r>
        </a:p>
      </cdr:txBody>
    </cdr:sp>
  </cdr:relSizeAnchor>
  <cdr:relSizeAnchor xmlns:cdr="http://schemas.openxmlformats.org/drawingml/2006/chartDrawing">
    <cdr:from>
      <cdr:x>0.21875</cdr:x>
      <cdr:y>0.62975</cdr:y>
    </cdr:from>
    <cdr:to>
      <cdr:x>0.2725</cdr:x>
      <cdr:y>0.698</cdr:y>
    </cdr:to>
    <cdr:sp>
      <cdr:nvSpPr>
        <cdr:cNvPr id="13" name="TextBox 17"/>
        <cdr:cNvSpPr txBox="1">
          <a:spLocks noChangeArrowheads="1"/>
        </cdr:cNvSpPr>
      </cdr:nvSpPr>
      <cdr:spPr>
        <a:xfrm>
          <a:off x="2114550" y="4067175"/>
          <a:ext cx="5238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93/12
21,778</a:t>
          </a:r>
        </a:p>
      </cdr:txBody>
    </cdr:sp>
  </cdr:relSizeAnchor>
  <cdr:relSizeAnchor xmlns:cdr="http://schemas.openxmlformats.org/drawingml/2006/chartDrawing">
    <cdr:from>
      <cdr:x>0.2975</cdr:x>
      <cdr:y>0.548</cdr:y>
    </cdr:from>
    <cdr:to>
      <cdr:x>0.3545</cdr:x>
      <cdr:y>0.62025</cdr:y>
    </cdr:to>
    <cdr:sp>
      <cdr:nvSpPr>
        <cdr:cNvPr id="14" name="TextBox 18"/>
        <cdr:cNvSpPr txBox="1">
          <a:spLocks noChangeArrowheads="1"/>
        </cdr:cNvSpPr>
      </cdr:nvSpPr>
      <cdr:spPr>
        <a:xfrm>
          <a:off x="2876550" y="3543300"/>
          <a:ext cx="552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94/12
30,020</a:t>
          </a:r>
        </a:p>
      </cdr:txBody>
    </cdr:sp>
  </cdr:relSizeAnchor>
  <cdr:relSizeAnchor xmlns:cdr="http://schemas.openxmlformats.org/drawingml/2006/chartDrawing">
    <cdr:from>
      <cdr:x>0.37975</cdr:x>
      <cdr:y>0.43825</cdr:y>
    </cdr:from>
    <cdr:to>
      <cdr:x>0.43075</cdr:x>
      <cdr:y>0.5035</cdr:y>
    </cdr:to>
    <cdr:sp>
      <cdr:nvSpPr>
        <cdr:cNvPr id="15" name="TextBox 19"/>
        <cdr:cNvSpPr txBox="1">
          <a:spLocks noChangeArrowheads="1"/>
        </cdr:cNvSpPr>
      </cdr:nvSpPr>
      <cdr:spPr>
        <a:xfrm>
          <a:off x="3667125" y="2828925"/>
          <a:ext cx="4953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95/12
40,532</a:t>
          </a:r>
        </a:p>
      </cdr:txBody>
    </cdr:sp>
  </cdr:relSizeAnchor>
  <cdr:relSizeAnchor xmlns:cdr="http://schemas.openxmlformats.org/drawingml/2006/chartDrawing">
    <cdr:from>
      <cdr:x>0.46025</cdr:x>
      <cdr:y>0.3</cdr:y>
    </cdr:from>
    <cdr:to>
      <cdr:x>0.5095</cdr:x>
      <cdr:y>0.3715</cdr:y>
    </cdr:to>
    <cdr:sp>
      <cdr:nvSpPr>
        <cdr:cNvPr id="16" name="TextBox 20"/>
        <cdr:cNvSpPr txBox="1">
          <a:spLocks noChangeArrowheads="1"/>
        </cdr:cNvSpPr>
      </cdr:nvSpPr>
      <cdr:spPr>
        <a:xfrm>
          <a:off x="4448175" y="1933575"/>
          <a:ext cx="4762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96/12
54,684</a:t>
          </a:r>
        </a:p>
      </cdr:txBody>
    </cdr:sp>
  </cdr:relSizeAnchor>
  <cdr:relSizeAnchor xmlns:cdr="http://schemas.openxmlformats.org/drawingml/2006/chartDrawing">
    <cdr:from>
      <cdr:x>0.545</cdr:x>
      <cdr:y>0.24525</cdr:y>
    </cdr:from>
    <cdr:to>
      <cdr:x>0.59525</cdr:x>
      <cdr:y>0.32075</cdr:y>
    </cdr:to>
    <cdr:sp>
      <cdr:nvSpPr>
        <cdr:cNvPr id="17" name="TextBox 21"/>
        <cdr:cNvSpPr txBox="1">
          <a:spLocks noChangeArrowheads="1"/>
        </cdr:cNvSpPr>
      </cdr:nvSpPr>
      <cdr:spPr>
        <a:xfrm>
          <a:off x="5267325" y="1581150"/>
          <a:ext cx="485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97/12
59,679</a:t>
          </a:r>
        </a:p>
      </cdr:txBody>
    </cdr:sp>
  </cdr:relSizeAnchor>
  <cdr:relSizeAnchor xmlns:cdr="http://schemas.openxmlformats.org/drawingml/2006/chartDrawing">
    <cdr:from>
      <cdr:x>0.64025</cdr:x>
      <cdr:y>0.2365</cdr:y>
    </cdr:from>
    <cdr:to>
      <cdr:x>0.70525</cdr:x>
      <cdr:y>0.30725</cdr:y>
    </cdr:to>
    <cdr:sp>
      <cdr:nvSpPr>
        <cdr:cNvPr id="18" name="TextBox 22"/>
        <cdr:cNvSpPr txBox="1">
          <a:spLocks noChangeArrowheads="1"/>
        </cdr:cNvSpPr>
      </cdr:nvSpPr>
      <cdr:spPr>
        <a:xfrm>
          <a:off x="6191250" y="1524000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80"/>
              </a:solidFill>
            </a:rPr>
            <a:t> 98/12
63,474</a:t>
          </a:r>
        </a:p>
      </cdr:txBody>
    </cdr:sp>
  </cdr:relSizeAnchor>
  <cdr:relSizeAnchor xmlns:cdr="http://schemas.openxmlformats.org/drawingml/2006/chartDrawing">
    <cdr:from>
      <cdr:x>0.71725</cdr:x>
      <cdr:y>0.33975</cdr:y>
    </cdr:from>
    <cdr:to>
      <cdr:x>0.771</cdr:x>
      <cdr:y>0.40875</cdr:y>
    </cdr:to>
    <cdr:sp>
      <cdr:nvSpPr>
        <cdr:cNvPr id="19" name="TextBox 23"/>
        <cdr:cNvSpPr txBox="1">
          <a:spLocks noChangeArrowheads="1"/>
        </cdr:cNvSpPr>
      </cdr:nvSpPr>
      <cdr:spPr>
        <a:xfrm>
          <a:off x="6934200" y="2190750"/>
          <a:ext cx="523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</a:rPr>
            <a:t>99/12
51,244</a:t>
          </a:r>
        </a:p>
      </cdr:txBody>
    </cdr:sp>
  </cdr:relSizeAnchor>
  <cdr:relSizeAnchor xmlns:cdr="http://schemas.openxmlformats.org/drawingml/2006/chartDrawing">
    <cdr:from>
      <cdr:x>0.46025</cdr:x>
      <cdr:y>0.07675</cdr:y>
    </cdr:from>
    <cdr:to>
      <cdr:x>0.57625</cdr:x>
      <cdr:y>0.11725</cdr:y>
    </cdr:to>
    <cdr:sp>
      <cdr:nvSpPr>
        <cdr:cNvPr id="20" name="TextBox 24"/>
        <cdr:cNvSpPr txBox="1">
          <a:spLocks noChangeArrowheads="1"/>
        </cdr:cNvSpPr>
      </cdr:nvSpPr>
      <cdr:spPr>
        <a:xfrm>
          <a:off x="4448175" y="495300"/>
          <a:ext cx="1123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>
              <a:latin typeface="Times New Roman"/>
              <a:ea typeface="Times New Roman"/>
              <a:cs typeface="Times New Roman"/>
            </a:rPr>
            <a:t>102</a:t>
          </a:r>
          <a:r>
            <a:rPr lang="en-US" cap="none" sz="1450" b="0" i="0" u="none" baseline="0">
              <a:latin typeface="標楷體"/>
              <a:ea typeface="標楷體"/>
              <a:cs typeface="標楷體"/>
            </a:rPr>
            <a:t>年</a:t>
          </a:r>
          <a:r>
            <a:rPr lang="en-US" cap="none" sz="145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50" b="0" i="0" u="none" baseline="0">
              <a:latin typeface="標楷體"/>
              <a:ea typeface="標楷體"/>
              <a:cs typeface="標楷體"/>
            </a:rPr>
            <a:t>月底</a:t>
          </a:r>
        </a:p>
      </cdr:txBody>
    </cdr:sp>
  </cdr:relSizeAnchor>
  <cdr:relSizeAnchor xmlns:cdr="http://schemas.openxmlformats.org/drawingml/2006/chartDrawing">
    <cdr:from>
      <cdr:x>0.87125</cdr:x>
      <cdr:y>0.37775</cdr:y>
    </cdr:from>
    <cdr:to>
      <cdr:x>0.93375</cdr:x>
      <cdr:y>0.4375</cdr:y>
    </cdr:to>
    <cdr:sp>
      <cdr:nvSpPr>
        <cdr:cNvPr id="21" name="TextBox 29"/>
        <cdr:cNvSpPr txBox="1">
          <a:spLocks noChangeArrowheads="1"/>
        </cdr:cNvSpPr>
      </cdr:nvSpPr>
      <cdr:spPr>
        <a:xfrm>
          <a:off x="8429625" y="2438400"/>
          <a:ext cx="609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</a:rPr>
            <a:t>101/12
45,912</a:t>
          </a:r>
        </a:p>
      </cdr:txBody>
    </cdr:sp>
  </cdr:relSizeAnchor>
  <cdr:relSizeAnchor xmlns:cdr="http://schemas.openxmlformats.org/drawingml/2006/chartDrawing">
    <cdr:from>
      <cdr:x>0.93875</cdr:x>
      <cdr:y>0.919</cdr:y>
    </cdr:from>
    <cdr:to>
      <cdr:x>0.998</cdr:x>
      <cdr:y>0.94725</cdr:y>
    </cdr:to>
    <cdr:sp>
      <cdr:nvSpPr>
        <cdr:cNvPr id="22" name="TextBox 30"/>
        <cdr:cNvSpPr txBox="1">
          <a:spLocks noChangeArrowheads="1"/>
        </cdr:cNvSpPr>
      </cdr:nvSpPr>
      <cdr:spPr>
        <a:xfrm>
          <a:off x="9077325" y="594360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0.93375</cdr:x>
      <cdr:y>0.69975</cdr:y>
    </cdr:from>
    <cdr:to>
      <cdr:x>0.98525</cdr:x>
      <cdr:y>0.7615</cdr:y>
    </cdr:to>
    <cdr:sp>
      <cdr:nvSpPr>
        <cdr:cNvPr id="23" name="TextBox 31"/>
        <cdr:cNvSpPr txBox="1">
          <a:spLocks noChangeArrowheads="1"/>
        </cdr:cNvSpPr>
      </cdr:nvSpPr>
      <cdr:spPr>
        <a:xfrm>
          <a:off x="9029700" y="4524375"/>
          <a:ext cx="495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102/3
21,931</a:t>
          </a:r>
        </a:p>
      </cdr:txBody>
    </cdr:sp>
  </cdr:relSizeAnchor>
  <cdr:relSizeAnchor xmlns:cdr="http://schemas.openxmlformats.org/drawingml/2006/chartDrawing">
    <cdr:from>
      <cdr:x>0.931</cdr:x>
      <cdr:y>0.621</cdr:y>
    </cdr:from>
    <cdr:to>
      <cdr:x>0.98275</cdr:x>
      <cdr:y>0.67975</cdr:y>
    </cdr:to>
    <cdr:sp>
      <cdr:nvSpPr>
        <cdr:cNvPr id="24" name="TextBox 32"/>
        <cdr:cNvSpPr txBox="1">
          <a:spLocks noChangeArrowheads="1"/>
        </cdr:cNvSpPr>
      </cdr:nvSpPr>
      <cdr:spPr>
        <a:xfrm>
          <a:off x="9001125" y="4010025"/>
          <a:ext cx="504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8000"/>
              </a:solidFill>
            </a:rPr>
            <a:t>102/3
27,083</a:t>
          </a:r>
        </a:p>
      </cdr:txBody>
    </cdr:sp>
  </cdr:relSizeAnchor>
  <cdr:relSizeAnchor xmlns:cdr="http://schemas.openxmlformats.org/drawingml/2006/chartDrawing">
    <cdr:from>
      <cdr:x>0.93375</cdr:x>
      <cdr:y>0.393</cdr:y>
    </cdr:from>
    <cdr:to>
      <cdr:x>0.98875</cdr:x>
      <cdr:y>0.45325</cdr:y>
    </cdr:to>
    <cdr:sp>
      <cdr:nvSpPr>
        <cdr:cNvPr id="25" name="TextBox 34"/>
        <cdr:cNvSpPr txBox="1">
          <a:spLocks noChangeArrowheads="1"/>
        </cdr:cNvSpPr>
      </cdr:nvSpPr>
      <cdr:spPr>
        <a:xfrm>
          <a:off x="9029700" y="2533650"/>
          <a:ext cx="533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</a:rPr>
            <a:t>102/3
49,184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77400" cy="6467475"/>
    <xdr:graphicFrame>
      <xdr:nvGraphicFramePr>
        <xdr:cNvPr id="1" name="Shape 1025"/>
        <xdr:cNvGraphicFramePr/>
      </xdr:nvGraphicFramePr>
      <xdr:xfrm>
        <a:off x="0" y="0"/>
        <a:ext cx="96774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7</xdr:row>
      <xdr:rowOff>9525</xdr:rowOff>
    </xdr:from>
    <xdr:to>
      <xdr:col>9</xdr:col>
      <xdr:colOff>0</xdr:colOff>
      <xdr:row>19</xdr:row>
      <xdr:rowOff>200025</xdr:rowOff>
    </xdr:to>
    <xdr:graphicFrame>
      <xdr:nvGraphicFramePr>
        <xdr:cNvPr id="1" name="Chart 1"/>
        <xdr:cNvGraphicFramePr/>
      </xdr:nvGraphicFramePr>
      <xdr:xfrm>
        <a:off x="419100" y="1866900"/>
        <a:ext cx="60293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24</xdr:row>
      <xdr:rowOff>28575</xdr:rowOff>
    </xdr:from>
    <xdr:to>
      <xdr:col>9</xdr:col>
      <xdr:colOff>0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419100" y="5505450"/>
        <a:ext cx="60293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38100</xdr:rowOff>
    </xdr:from>
    <xdr:to>
      <xdr:col>14</xdr:col>
      <xdr:colOff>9525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3981450" y="1085850"/>
        <a:ext cx="46291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32862;&#31295;&#9472;&#34893;&#29983;&#24615;&#37329;&#34701;&#21830;&#21697;&#20132;&#26131;&#37327;&#32113;&#35336;&#2229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32862;&#31295;&#34920;&#26684;&#38651;&#23376;&#2728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"/>
      <sheetName val="Chart2"/>
      <sheetName val="Sheet3"/>
    </sheetNames>
    <sheetDataSet>
      <sheetData sheetId="0">
        <row r="2">
          <cell r="A2" t="str">
            <v>匯率契約</v>
          </cell>
          <cell r="B2">
            <v>55.06352774628679</v>
          </cell>
          <cell r="G2" t="str">
            <v>本國銀行</v>
          </cell>
          <cell r="H2">
            <v>58.41109890101623</v>
          </cell>
        </row>
        <row r="3">
          <cell r="A3" t="str">
            <v>利率契約</v>
          </cell>
          <cell r="B3">
            <v>44.598472689543726</v>
          </cell>
          <cell r="G3" t="str">
            <v>外國銀行在台分行</v>
          </cell>
          <cell r="H3">
            <v>41.58890109898377</v>
          </cell>
        </row>
        <row r="4">
          <cell r="A4" t="str">
            <v>權益證券契約</v>
          </cell>
          <cell r="B4">
            <v>0.1142337069359409</v>
          </cell>
        </row>
        <row r="5">
          <cell r="A5" t="str">
            <v>商品契約</v>
          </cell>
          <cell r="B5">
            <v>0.10462087492752</v>
          </cell>
        </row>
        <row r="6">
          <cell r="A6" t="str">
            <v>信用契約</v>
          </cell>
          <cell r="B6">
            <v>0.12914498230602528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附圖2"/>
    </sheetNames>
    <sheetDataSet>
      <sheetData sheetId="0">
        <row r="2">
          <cell r="A2" t="str">
            <v>102年3月底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64"/>
  <sheetViews>
    <sheetView workbookViewId="0" topLeftCell="A1">
      <pane ySplit="2" topLeftCell="BM3" activePane="bottomLeft" state="frozen"/>
      <selection pane="topLeft" activeCell="A1" sqref="A1"/>
      <selection pane="bottomLeft" activeCell="I13" sqref="I13"/>
    </sheetView>
  </sheetViews>
  <sheetFormatPr defaultColWidth="9.00390625" defaultRowHeight="16.5"/>
  <cols>
    <col min="1" max="1" width="7.875" style="11" customWidth="1"/>
    <col min="2" max="2" width="13.00390625" style="7" bestFit="1" customWidth="1"/>
    <col min="3" max="3" width="13.875" style="2" bestFit="1" customWidth="1"/>
    <col min="4" max="4" width="13.875" style="19" bestFit="1" customWidth="1"/>
    <col min="5" max="5" width="9.00390625" style="2" customWidth="1"/>
    <col min="6" max="7" width="13.875" style="2" bestFit="1" customWidth="1"/>
    <col min="8" max="16384" width="9.00390625" style="2" customWidth="1"/>
  </cols>
  <sheetData>
    <row r="1" spans="4:7" ht="15">
      <c r="D1" s="16" t="s">
        <v>46</v>
      </c>
      <c r="G1" s="4" t="s">
        <v>45</v>
      </c>
    </row>
    <row r="2" spans="1:7" ht="16.5">
      <c r="A2" s="3" t="s">
        <v>0</v>
      </c>
      <c r="B2" s="3" t="s">
        <v>24</v>
      </c>
      <c r="C2" s="4" t="s">
        <v>22</v>
      </c>
      <c r="D2" s="16" t="s">
        <v>23</v>
      </c>
      <c r="E2" s="3" t="s">
        <v>24</v>
      </c>
      <c r="F2" s="4" t="s">
        <v>22</v>
      </c>
      <c r="G2" s="4" t="s">
        <v>23</v>
      </c>
    </row>
    <row r="3" spans="1:7" ht="16.5">
      <c r="A3" s="5" t="s">
        <v>44</v>
      </c>
      <c r="B3" s="6">
        <v>1235735</v>
      </c>
      <c r="C3" s="13">
        <v>1149087</v>
      </c>
      <c r="D3" s="17">
        <v>86103</v>
      </c>
      <c r="E3" s="12">
        <f>B3/1000</f>
        <v>1235.735</v>
      </c>
      <c r="F3" s="12">
        <f>C3/1000</f>
        <v>1149.087</v>
      </c>
      <c r="G3" s="12">
        <f>D3/1000</f>
        <v>86.103</v>
      </c>
    </row>
    <row r="4" spans="1:7" ht="16.5">
      <c r="A4" s="5" t="s">
        <v>40</v>
      </c>
      <c r="B4" s="6">
        <v>1577800</v>
      </c>
      <c r="C4" s="13">
        <v>1311254</v>
      </c>
      <c r="D4" s="17">
        <v>261223</v>
      </c>
      <c r="E4" s="12">
        <f aca="true" t="shared" si="0" ref="E4:E43">B4/1000</f>
        <v>1577.8</v>
      </c>
      <c r="F4" s="12">
        <f aca="true" t="shared" si="1" ref="F4:F43">C4/1000</f>
        <v>1311.254</v>
      </c>
      <c r="G4" s="12">
        <f aca="true" t="shared" si="2" ref="G4:G43">D4/1000</f>
        <v>261.223</v>
      </c>
    </row>
    <row r="5" spans="1:7" ht="16.5">
      <c r="A5" s="5" t="s">
        <v>41</v>
      </c>
      <c r="B5" s="6">
        <v>1910058</v>
      </c>
      <c r="C5" s="13">
        <v>1669183</v>
      </c>
      <c r="D5" s="17">
        <v>237751</v>
      </c>
      <c r="E5" s="12">
        <f t="shared" si="0"/>
        <v>1910.058</v>
      </c>
      <c r="F5" s="12">
        <f t="shared" si="1"/>
        <v>1669.183</v>
      </c>
      <c r="G5" s="12">
        <f t="shared" si="2"/>
        <v>237.751</v>
      </c>
    </row>
    <row r="6" spans="1:7" ht="16.5">
      <c r="A6" s="5" t="s">
        <v>42</v>
      </c>
      <c r="B6" s="6">
        <v>1642499</v>
      </c>
      <c r="C6" s="13">
        <v>1325977</v>
      </c>
      <c r="D6" s="17">
        <v>297295</v>
      </c>
      <c r="E6" s="12">
        <f t="shared" si="0"/>
        <v>1642.499</v>
      </c>
      <c r="F6" s="12">
        <f t="shared" si="1"/>
        <v>1325.977</v>
      </c>
      <c r="G6" s="12">
        <f t="shared" si="2"/>
        <v>297.295</v>
      </c>
    </row>
    <row r="7" spans="1:7" ht="16.5">
      <c r="A7" s="5" t="s">
        <v>43</v>
      </c>
      <c r="B7" s="6">
        <v>1683150</v>
      </c>
      <c r="C7" s="13">
        <v>1495026</v>
      </c>
      <c r="D7" s="17">
        <v>188124</v>
      </c>
      <c r="E7" s="12">
        <f t="shared" si="0"/>
        <v>1683.15</v>
      </c>
      <c r="F7" s="12">
        <f t="shared" si="1"/>
        <v>1495.026</v>
      </c>
      <c r="G7" s="12">
        <f t="shared" si="2"/>
        <v>188.124</v>
      </c>
    </row>
    <row r="8" spans="1:7" ht="16.5">
      <c r="A8" s="5" t="s">
        <v>36</v>
      </c>
      <c r="B8" s="6">
        <v>2181734</v>
      </c>
      <c r="C8" s="13">
        <v>1693392</v>
      </c>
      <c r="D8" s="17">
        <v>482424</v>
      </c>
      <c r="E8" s="12">
        <f t="shared" si="0"/>
        <v>2181.734</v>
      </c>
      <c r="F8" s="12">
        <f t="shared" si="1"/>
        <v>1693.392</v>
      </c>
      <c r="G8" s="12">
        <f t="shared" si="2"/>
        <v>482.424</v>
      </c>
    </row>
    <row r="9" spans="1:7" ht="16.5">
      <c r="A9" s="5" t="s">
        <v>37</v>
      </c>
      <c r="B9" s="6">
        <v>2431119</v>
      </c>
      <c r="C9" s="13">
        <v>1980560</v>
      </c>
      <c r="D9" s="17">
        <v>433023</v>
      </c>
      <c r="E9" s="12">
        <f t="shared" si="0"/>
        <v>2431.119</v>
      </c>
      <c r="F9" s="12">
        <f t="shared" si="1"/>
        <v>1980.56</v>
      </c>
      <c r="G9" s="12">
        <f t="shared" si="2"/>
        <v>433.023</v>
      </c>
    </row>
    <row r="10" spans="1:7" ht="16.5">
      <c r="A10" s="5" t="s">
        <v>38</v>
      </c>
      <c r="B10" s="6">
        <v>3340846</v>
      </c>
      <c r="C10" s="13">
        <v>2872861</v>
      </c>
      <c r="D10" s="17">
        <v>439052</v>
      </c>
      <c r="E10" s="12">
        <f t="shared" si="0"/>
        <v>3340.846</v>
      </c>
      <c r="F10" s="12">
        <f t="shared" si="1"/>
        <v>2872.861</v>
      </c>
      <c r="G10" s="12">
        <f t="shared" si="2"/>
        <v>439.052</v>
      </c>
    </row>
    <row r="11" spans="1:7" ht="16.5">
      <c r="A11" s="5" t="s">
        <v>39</v>
      </c>
      <c r="B11" s="6">
        <v>2581612</v>
      </c>
      <c r="C11" s="13">
        <v>2293359</v>
      </c>
      <c r="D11" s="17">
        <v>284503</v>
      </c>
      <c r="E11" s="12">
        <f t="shared" si="0"/>
        <v>2581.612</v>
      </c>
      <c r="F11" s="12">
        <f t="shared" si="1"/>
        <v>2293.359</v>
      </c>
      <c r="G11" s="12">
        <f t="shared" si="2"/>
        <v>284.503</v>
      </c>
    </row>
    <row r="12" spans="1:7" ht="16.5">
      <c r="A12" s="5" t="s">
        <v>29</v>
      </c>
      <c r="B12" s="6">
        <v>3980031</v>
      </c>
      <c r="C12" s="13">
        <v>3365183</v>
      </c>
      <c r="D12" s="17">
        <v>558424</v>
      </c>
      <c r="E12" s="12">
        <f t="shared" si="0"/>
        <v>3980.031</v>
      </c>
      <c r="F12" s="12">
        <f t="shared" si="1"/>
        <v>3365.183</v>
      </c>
      <c r="G12" s="12">
        <f t="shared" si="2"/>
        <v>558.424</v>
      </c>
    </row>
    <row r="13" spans="1:7" ht="16.5">
      <c r="A13" s="5" t="s">
        <v>30</v>
      </c>
      <c r="B13" s="6">
        <v>4245477</v>
      </c>
      <c r="C13" s="13">
        <v>3434169</v>
      </c>
      <c r="D13" s="17">
        <v>784338</v>
      </c>
      <c r="E13" s="12">
        <f t="shared" si="0"/>
        <v>4245.477</v>
      </c>
      <c r="F13" s="12">
        <f t="shared" si="1"/>
        <v>3434.169</v>
      </c>
      <c r="G13" s="12">
        <f t="shared" si="2"/>
        <v>784.338</v>
      </c>
    </row>
    <row r="14" spans="1:7" ht="16.5">
      <c r="A14" s="5" t="s">
        <v>31</v>
      </c>
      <c r="B14" s="6">
        <v>4083032</v>
      </c>
      <c r="C14" s="13">
        <v>3252826</v>
      </c>
      <c r="D14" s="17">
        <v>819943</v>
      </c>
      <c r="E14" s="12">
        <f t="shared" si="0"/>
        <v>4083.032</v>
      </c>
      <c r="F14" s="12">
        <f t="shared" si="1"/>
        <v>3252.826</v>
      </c>
      <c r="G14" s="12">
        <f t="shared" si="2"/>
        <v>819.943</v>
      </c>
    </row>
    <row r="15" spans="1:7" ht="16.5">
      <c r="A15" s="5" t="s">
        <v>32</v>
      </c>
      <c r="B15" s="6">
        <v>4626743</v>
      </c>
      <c r="C15" s="13">
        <v>3924629</v>
      </c>
      <c r="D15" s="17">
        <v>700770</v>
      </c>
      <c r="E15" s="12">
        <f t="shared" si="0"/>
        <v>4626.743</v>
      </c>
      <c r="F15" s="12">
        <f t="shared" si="1"/>
        <v>3924.629</v>
      </c>
      <c r="G15" s="12">
        <f t="shared" si="2"/>
        <v>700.77</v>
      </c>
    </row>
    <row r="16" spans="1:7" ht="16.5">
      <c r="A16" s="5" t="s">
        <v>33</v>
      </c>
      <c r="B16" s="6">
        <v>4965032</v>
      </c>
      <c r="C16" s="13">
        <v>3760509</v>
      </c>
      <c r="D16" s="17">
        <v>1150216</v>
      </c>
      <c r="E16" s="12">
        <f t="shared" si="0"/>
        <v>4965.032</v>
      </c>
      <c r="F16" s="12">
        <f t="shared" si="1"/>
        <v>3760.509</v>
      </c>
      <c r="G16" s="12">
        <f t="shared" si="2"/>
        <v>1150.216</v>
      </c>
    </row>
    <row r="17" spans="1:7" ht="16.5">
      <c r="A17" s="5" t="s">
        <v>34</v>
      </c>
      <c r="B17" s="6">
        <v>4773622</v>
      </c>
      <c r="C17" s="13">
        <v>3544338</v>
      </c>
      <c r="D17" s="17">
        <v>1213345</v>
      </c>
      <c r="E17" s="12">
        <f t="shared" si="0"/>
        <v>4773.622</v>
      </c>
      <c r="F17" s="12">
        <f t="shared" si="1"/>
        <v>3544.338</v>
      </c>
      <c r="G17" s="12">
        <f t="shared" si="2"/>
        <v>1213.345</v>
      </c>
    </row>
    <row r="18" spans="1:7" ht="16.5">
      <c r="A18" s="5" t="s">
        <v>35</v>
      </c>
      <c r="B18" s="6">
        <v>4898809</v>
      </c>
      <c r="C18" s="13">
        <v>3708636</v>
      </c>
      <c r="D18" s="17">
        <v>1183017</v>
      </c>
      <c r="E18" s="12">
        <f t="shared" si="0"/>
        <v>4898.809</v>
      </c>
      <c r="F18" s="12">
        <f t="shared" si="1"/>
        <v>3708.636</v>
      </c>
      <c r="G18" s="12">
        <f t="shared" si="2"/>
        <v>1183.017</v>
      </c>
    </row>
    <row r="19" spans="1:7" ht="16.5">
      <c r="A19" s="5" t="s">
        <v>28</v>
      </c>
      <c r="B19" s="6">
        <v>5773305</v>
      </c>
      <c r="C19" s="13">
        <v>5006039</v>
      </c>
      <c r="D19" s="17">
        <v>759679</v>
      </c>
      <c r="E19" s="12">
        <f t="shared" si="0"/>
        <v>5773.305</v>
      </c>
      <c r="F19" s="12">
        <f t="shared" si="1"/>
        <v>5006.039</v>
      </c>
      <c r="G19" s="12">
        <f t="shared" si="2"/>
        <v>759.679</v>
      </c>
    </row>
    <row r="20" spans="1:7" ht="16.5">
      <c r="A20" s="5" t="s">
        <v>27</v>
      </c>
      <c r="B20" s="6">
        <v>6350635</v>
      </c>
      <c r="C20" s="13">
        <v>4892798</v>
      </c>
      <c r="D20" s="17">
        <v>1441170</v>
      </c>
      <c r="E20" s="12">
        <f t="shared" si="0"/>
        <v>6350.635</v>
      </c>
      <c r="F20" s="12">
        <f t="shared" si="1"/>
        <v>4892.798</v>
      </c>
      <c r="G20" s="12">
        <f t="shared" si="2"/>
        <v>1441.17</v>
      </c>
    </row>
    <row r="21" spans="1:7" ht="16.5">
      <c r="A21" s="5" t="s">
        <v>26</v>
      </c>
      <c r="B21" s="6">
        <v>7029569</v>
      </c>
      <c r="C21" s="13">
        <v>5576623</v>
      </c>
      <c r="D21" s="17">
        <v>1437864</v>
      </c>
      <c r="E21" s="12">
        <f t="shared" si="0"/>
        <v>7029.569</v>
      </c>
      <c r="F21" s="12">
        <f t="shared" si="1"/>
        <v>5576.623</v>
      </c>
      <c r="G21" s="12">
        <f t="shared" si="2"/>
        <v>1437.864</v>
      </c>
    </row>
    <row r="22" spans="1:7" ht="16.5">
      <c r="A22" s="5" t="s">
        <v>25</v>
      </c>
      <c r="B22" s="6">
        <v>7041978</v>
      </c>
      <c r="C22" s="13">
        <v>5826624</v>
      </c>
      <c r="D22" s="17">
        <v>1185914</v>
      </c>
      <c r="E22" s="12">
        <f t="shared" si="0"/>
        <v>7041.978</v>
      </c>
      <c r="F22" s="12">
        <f t="shared" si="1"/>
        <v>5826.624</v>
      </c>
      <c r="G22" s="12">
        <f t="shared" si="2"/>
        <v>1185.914</v>
      </c>
    </row>
    <row r="23" spans="1:7" ht="16.5">
      <c r="A23" s="5" t="s">
        <v>1</v>
      </c>
      <c r="B23" s="6">
        <v>7208957</v>
      </c>
      <c r="C23" s="14">
        <v>6304659</v>
      </c>
      <c r="D23" s="18">
        <v>873851</v>
      </c>
      <c r="E23" s="12">
        <f t="shared" si="0"/>
        <v>7208.957</v>
      </c>
      <c r="F23" s="12">
        <f t="shared" si="1"/>
        <v>6304.659</v>
      </c>
      <c r="G23" s="12">
        <f t="shared" si="2"/>
        <v>873.851</v>
      </c>
    </row>
    <row r="24" spans="1:7" ht="16.5">
      <c r="A24" s="5" t="s">
        <v>2</v>
      </c>
      <c r="B24" s="6">
        <v>8841649</v>
      </c>
      <c r="C24" s="15">
        <v>6423127</v>
      </c>
      <c r="D24" s="18">
        <v>2386212</v>
      </c>
      <c r="E24" s="12">
        <f t="shared" si="0"/>
        <v>8841.649</v>
      </c>
      <c r="F24" s="12">
        <f t="shared" si="1"/>
        <v>6423.127</v>
      </c>
      <c r="G24" s="12">
        <f t="shared" si="2"/>
        <v>2386.212</v>
      </c>
    </row>
    <row r="25" spans="1:7" ht="16.5">
      <c r="A25" s="5" t="s">
        <v>3</v>
      </c>
      <c r="B25" s="6">
        <v>8325877</v>
      </c>
      <c r="C25" s="15">
        <v>5494503</v>
      </c>
      <c r="D25" s="18">
        <v>2561059</v>
      </c>
      <c r="E25" s="12">
        <f t="shared" si="0"/>
        <v>8325.877</v>
      </c>
      <c r="F25" s="12">
        <f t="shared" si="1"/>
        <v>5494.503</v>
      </c>
      <c r="G25" s="12">
        <f t="shared" si="2"/>
        <v>2561.059</v>
      </c>
    </row>
    <row r="26" spans="1:7" ht="16.5">
      <c r="A26" s="5" t="s">
        <v>4</v>
      </c>
      <c r="B26" s="6">
        <v>7444372</v>
      </c>
      <c r="C26" s="15">
        <v>5438541</v>
      </c>
      <c r="D26" s="18">
        <v>1767400</v>
      </c>
      <c r="E26" s="12">
        <f t="shared" si="0"/>
        <v>7444.372</v>
      </c>
      <c r="F26" s="12">
        <f t="shared" si="1"/>
        <v>5438.541</v>
      </c>
      <c r="G26" s="12">
        <f t="shared" si="2"/>
        <v>1767.4</v>
      </c>
    </row>
    <row r="27" spans="1:7" ht="16.5">
      <c r="A27" s="5" t="s">
        <v>5</v>
      </c>
      <c r="B27" s="6">
        <v>7194504</v>
      </c>
      <c r="C27" s="15">
        <v>5497460</v>
      </c>
      <c r="D27" s="18">
        <v>1439145</v>
      </c>
      <c r="E27" s="12">
        <f t="shared" si="0"/>
        <v>7194.504</v>
      </c>
      <c r="F27" s="12">
        <f t="shared" si="1"/>
        <v>5497.46</v>
      </c>
      <c r="G27" s="12">
        <f t="shared" si="2"/>
        <v>1439.145</v>
      </c>
    </row>
    <row r="28" spans="1:7" ht="16.5">
      <c r="A28" s="5" t="s">
        <v>17</v>
      </c>
      <c r="B28" s="6">
        <v>9903783</v>
      </c>
      <c r="C28" s="15">
        <v>6552712</v>
      </c>
      <c r="D28" s="18">
        <v>2946655</v>
      </c>
      <c r="E28" s="12">
        <f t="shared" si="0"/>
        <v>9903.783</v>
      </c>
      <c r="F28" s="12">
        <f t="shared" si="1"/>
        <v>6552.712</v>
      </c>
      <c r="G28" s="12">
        <f t="shared" si="2"/>
        <v>2946.655</v>
      </c>
    </row>
    <row r="29" spans="1:7" ht="16.5">
      <c r="A29" s="5" t="s">
        <v>18</v>
      </c>
      <c r="B29" s="6">
        <v>9138928</v>
      </c>
      <c r="C29" s="15">
        <v>5782702</v>
      </c>
      <c r="D29" s="18">
        <v>2849656</v>
      </c>
      <c r="E29" s="12">
        <f t="shared" si="0"/>
        <v>9138.928</v>
      </c>
      <c r="F29" s="12">
        <f t="shared" si="1"/>
        <v>5782.702</v>
      </c>
      <c r="G29" s="12">
        <f t="shared" si="2"/>
        <v>2849.656</v>
      </c>
    </row>
    <row r="30" spans="1:7" ht="16.5">
      <c r="A30" s="5" t="s">
        <v>6</v>
      </c>
      <c r="B30" s="6">
        <v>9743924</v>
      </c>
      <c r="C30" s="15">
        <v>6731112</v>
      </c>
      <c r="D30" s="18">
        <v>2559841</v>
      </c>
      <c r="E30" s="12">
        <f t="shared" si="0"/>
        <v>9743.924</v>
      </c>
      <c r="F30" s="12">
        <f t="shared" si="1"/>
        <v>6731.112</v>
      </c>
      <c r="G30" s="12">
        <f t="shared" si="2"/>
        <v>2559.841</v>
      </c>
    </row>
    <row r="31" spans="1:7" ht="16.5">
      <c r="A31" s="5" t="s">
        <v>7</v>
      </c>
      <c r="B31" s="6">
        <v>6888624</v>
      </c>
      <c r="C31" s="15">
        <v>4634432</v>
      </c>
      <c r="D31" s="18">
        <v>1901783</v>
      </c>
      <c r="E31" s="12">
        <f t="shared" si="0"/>
        <v>6888.624</v>
      </c>
      <c r="F31" s="12">
        <f t="shared" si="1"/>
        <v>4634.432</v>
      </c>
      <c r="G31" s="12">
        <f t="shared" si="2"/>
        <v>1901.783</v>
      </c>
    </row>
    <row r="32" spans="1:7" ht="16.5">
      <c r="A32" s="5" t="s">
        <v>8</v>
      </c>
      <c r="B32" s="6">
        <v>9311519</v>
      </c>
      <c r="C32" s="15">
        <v>5330087</v>
      </c>
      <c r="D32" s="18">
        <v>3565070</v>
      </c>
      <c r="E32" s="12">
        <f t="shared" si="0"/>
        <v>9311.519</v>
      </c>
      <c r="F32" s="12">
        <f t="shared" si="1"/>
        <v>5330.087</v>
      </c>
      <c r="G32" s="12">
        <f t="shared" si="2"/>
        <v>3565.07</v>
      </c>
    </row>
    <row r="33" spans="1:7" ht="16.5">
      <c r="A33" s="5" t="s">
        <v>9</v>
      </c>
      <c r="B33" s="6">
        <v>9563307</v>
      </c>
      <c r="C33" s="15">
        <v>5706837</v>
      </c>
      <c r="D33" s="18">
        <v>3522238</v>
      </c>
      <c r="E33" s="12">
        <f t="shared" si="0"/>
        <v>9563.307</v>
      </c>
      <c r="F33" s="12">
        <f t="shared" si="1"/>
        <v>5706.837</v>
      </c>
      <c r="G33" s="12">
        <f t="shared" si="2"/>
        <v>3522.238</v>
      </c>
    </row>
    <row r="34" spans="1:7" ht="16.5">
      <c r="A34" s="5" t="s">
        <v>10</v>
      </c>
      <c r="B34" s="6">
        <v>9089255</v>
      </c>
      <c r="C34" s="15">
        <v>6452391</v>
      </c>
      <c r="D34" s="18">
        <v>2265033</v>
      </c>
      <c r="E34" s="12">
        <f t="shared" si="0"/>
        <v>9089.255</v>
      </c>
      <c r="F34" s="12">
        <f t="shared" si="1"/>
        <v>6452.391</v>
      </c>
      <c r="G34" s="12">
        <f t="shared" si="2"/>
        <v>2265.033</v>
      </c>
    </row>
    <row r="35" spans="1:7" ht="16.5">
      <c r="A35" s="5" t="s">
        <v>11</v>
      </c>
      <c r="B35" s="6">
        <v>8406261</v>
      </c>
      <c r="C35" s="15">
        <v>6944166</v>
      </c>
      <c r="D35" s="18">
        <v>1082367</v>
      </c>
      <c r="E35" s="12">
        <f t="shared" si="0"/>
        <v>8406.261</v>
      </c>
      <c r="F35" s="12">
        <f t="shared" si="1"/>
        <v>6944.166</v>
      </c>
      <c r="G35" s="12">
        <f t="shared" si="2"/>
        <v>1082.367</v>
      </c>
    </row>
    <row r="36" spans="1:7" ht="16.5">
      <c r="A36" s="5" t="s">
        <v>12</v>
      </c>
      <c r="B36" s="6">
        <v>10509227</v>
      </c>
      <c r="C36" s="15">
        <v>7729764</v>
      </c>
      <c r="D36" s="18">
        <v>2317093</v>
      </c>
      <c r="E36" s="12">
        <f t="shared" si="0"/>
        <v>10509.227</v>
      </c>
      <c r="F36" s="12">
        <f t="shared" si="1"/>
        <v>7729.764</v>
      </c>
      <c r="G36" s="12">
        <f t="shared" si="2"/>
        <v>2317.093</v>
      </c>
    </row>
    <row r="37" spans="1:7" ht="16.5">
      <c r="A37" s="5" t="s">
        <v>13</v>
      </c>
      <c r="B37" s="6">
        <v>9661154</v>
      </c>
      <c r="C37" s="15">
        <v>7307550</v>
      </c>
      <c r="D37" s="18">
        <v>1908646</v>
      </c>
      <c r="E37" s="12">
        <f t="shared" si="0"/>
        <v>9661.154</v>
      </c>
      <c r="F37" s="12">
        <f t="shared" si="1"/>
        <v>7307.55</v>
      </c>
      <c r="G37" s="12">
        <f t="shared" si="2"/>
        <v>1908.646</v>
      </c>
    </row>
    <row r="38" spans="1:7" ht="16.5">
      <c r="A38" s="5" t="s">
        <v>14</v>
      </c>
      <c r="B38" s="6">
        <v>10941008</v>
      </c>
      <c r="C38" s="15">
        <v>8043862</v>
      </c>
      <c r="D38" s="18">
        <v>2479522</v>
      </c>
      <c r="E38" s="12">
        <f t="shared" si="0"/>
        <v>10941.008</v>
      </c>
      <c r="F38" s="12">
        <f t="shared" si="1"/>
        <v>8043.862</v>
      </c>
      <c r="G38" s="12">
        <f t="shared" si="2"/>
        <v>2479.522</v>
      </c>
    </row>
    <row r="39" spans="1:7" ht="16.5">
      <c r="A39" s="5" t="s">
        <v>15</v>
      </c>
      <c r="B39" s="6">
        <v>9848195</v>
      </c>
      <c r="C39" s="15">
        <v>7887411</v>
      </c>
      <c r="D39" s="18">
        <v>1528451</v>
      </c>
      <c r="E39" s="12">
        <f t="shared" si="0"/>
        <v>9848.195</v>
      </c>
      <c r="F39" s="12">
        <f t="shared" si="1"/>
        <v>7887.411</v>
      </c>
      <c r="G39" s="12">
        <f t="shared" si="2"/>
        <v>1528.451</v>
      </c>
    </row>
    <row r="40" spans="1:7" ht="16.5">
      <c r="A40" s="5" t="s">
        <v>16</v>
      </c>
      <c r="B40" s="6">
        <v>11440124</v>
      </c>
      <c r="C40" s="15">
        <v>8373552</v>
      </c>
      <c r="D40" s="18">
        <v>2009930</v>
      </c>
      <c r="E40" s="12">
        <f t="shared" si="0"/>
        <v>11440.124</v>
      </c>
      <c r="F40" s="12">
        <f t="shared" si="1"/>
        <v>8373.552</v>
      </c>
      <c r="G40" s="12">
        <f t="shared" si="2"/>
        <v>2009.93</v>
      </c>
    </row>
    <row r="41" spans="1:7" ht="15">
      <c r="A41" s="8" t="s">
        <v>19</v>
      </c>
      <c r="B41" s="9">
        <v>11089716</v>
      </c>
      <c r="C41" s="15">
        <v>8437078</v>
      </c>
      <c r="D41" s="18">
        <v>2046398</v>
      </c>
      <c r="E41" s="12">
        <f t="shared" si="0"/>
        <v>11089.716</v>
      </c>
      <c r="F41" s="12">
        <f t="shared" si="1"/>
        <v>8437.078</v>
      </c>
      <c r="G41" s="12">
        <f t="shared" si="2"/>
        <v>2046.398</v>
      </c>
    </row>
    <row r="42" spans="1:7" ht="15">
      <c r="A42" s="8" t="s">
        <v>20</v>
      </c>
      <c r="B42" s="9">
        <v>11574838</v>
      </c>
      <c r="C42" s="15">
        <v>10107235</v>
      </c>
      <c r="D42" s="18">
        <v>987897</v>
      </c>
      <c r="E42" s="12">
        <f t="shared" si="0"/>
        <v>11574.838</v>
      </c>
      <c r="F42" s="12">
        <f t="shared" si="1"/>
        <v>10107.235</v>
      </c>
      <c r="G42" s="12">
        <f t="shared" si="2"/>
        <v>987.897</v>
      </c>
    </row>
    <row r="43" spans="1:7" ht="15">
      <c r="A43" s="8" t="s">
        <v>21</v>
      </c>
      <c r="B43" s="9">
        <v>8968254</v>
      </c>
      <c r="C43" s="15">
        <v>7979268</v>
      </c>
      <c r="D43" s="18">
        <v>710861</v>
      </c>
      <c r="E43" s="12">
        <f t="shared" si="0"/>
        <v>8968.254</v>
      </c>
      <c r="F43" s="12">
        <f t="shared" si="1"/>
        <v>7979.268</v>
      </c>
      <c r="G43" s="12">
        <f t="shared" si="2"/>
        <v>710.861</v>
      </c>
    </row>
    <row r="44" spans="1:3" ht="15">
      <c r="A44" s="10"/>
      <c r="B44" s="9"/>
      <c r="C44" s="1"/>
    </row>
    <row r="45" spans="1:3" ht="15">
      <c r="A45" s="10"/>
      <c r="B45" s="9"/>
      <c r="C45" s="1"/>
    </row>
    <row r="46" spans="1:3" ht="15">
      <c r="A46" s="10"/>
      <c r="B46" s="9"/>
      <c r="C46" s="1"/>
    </row>
    <row r="47" spans="1:3" ht="15">
      <c r="A47" s="10"/>
      <c r="B47" s="9"/>
      <c r="C47" s="1"/>
    </row>
    <row r="48" spans="1:3" ht="15">
      <c r="A48" s="10"/>
      <c r="B48" s="9"/>
      <c r="C48" s="1"/>
    </row>
    <row r="49" spans="1:3" ht="15">
      <c r="A49" s="10"/>
      <c r="B49" s="9"/>
      <c r="C49" s="1"/>
    </row>
    <row r="50" spans="1:3" ht="15">
      <c r="A50" s="10"/>
      <c r="B50" s="9"/>
      <c r="C50" s="1"/>
    </row>
    <row r="51" spans="1:3" ht="15">
      <c r="A51" s="10"/>
      <c r="B51" s="9"/>
      <c r="C51" s="1"/>
    </row>
    <row r="52" spans="1:3" ht="15">
      <c r="A52" s="10"/>
      <c r="B52" s="9"/>
      <c r="C52" s="1"/>
    </row>
    <row r="53" spans="1:3" ht="15">
      <c r="A53" s="10"/>
      <c r="B53" s="9"/>
      <c r="C53" s="1"/>
    </row>
    <row r="54" spans="1:3" ht="15">
      <c r="A54" s="10"/>
      <c r="B54" s="9"/>
      <c r="C54" s="1"/>
    </row>
    <row r="55" spans="1:3" ht="15">
      <c r="A55" s="10"/>
      <c r="B55" s="9"/>
      <c r="C55" s="1"/>
    </row>
    <row r="56" spans="1:3" ht="15">
      <c r="A56" s="10"/>
      <c r="B56" s="9"/>
      <c r="C56" s="1"/>
    </row>
    <row r="57" spans="1:3" ht="15">
      <c r="A57" s="10"/>
      <c r="B57" s="9"/>
      <c r="C57" s="1"/>
    </row>
    <row r="58" spans="1:3" ht="15">
      <c r="A58" s="10"/>
      <c r="B58" s="9"/>
      <c r="C58" s="1"/>
    </row>
    <row r="59" spans="1:3" ht="15">
      <c r="A59" s="10"/>
      <c r="B59" s="9"/>
      <c r="C59" s="1"/>
    </row>
    <row r="60" spans="1:3" ht="15">
      <c r="A60" s="10"/>
      <c r="B60" s="9"/>
      <c r="C60" s="1"/>
    </row>
    <row r="61" spans="1:3" ht="15">
      <c r="A61" s="10"/>
      <c r="B61" s="9"/>
      <c r="C61" s="1"/>
    </row>
    <row r="62" spans="1:3" ht="15">
      <c r="A62" s="10"/>
      <c r="B62" s="9"/>
      <c r="C62" s="1"/>
    </row>
    <row r="63" spans="2:3" ht="15">
      <c r="B63" s="9"/>
      <c r="C63" s="1"/>
    </row>
    <row r="64" ht="15">
      <c r="C64" s="1"/>
    </row>
  </sheetData>
  <printOptions/>
  <pageMargins left="0.75" right="0.75" top="1" bottom="1" header="0.5" footer="0.5"/>
  <pageSetup horizontalDpi="600" verticalDpi="600" orientation="landscape" paperSize="9" scale="103" r:id="rId1"/>
  <colBreaks count="2" manualBreakCount="2">
    <brk id="8" min="1" max="63" man="1"/>
    <brk id="22" min="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E24" sqref="E24"/>
    </sheetView>
  </sheetViews>
  <sheetFormatPr defaultColWidth="9.00390625" defaultRowHeight="16.5"/>
  <cols>
    <col min="1" max="1" width="40.50390625" style="29" customWidth="1"/>
    <col min="2" max="2" width="18.125" style="30" customWidth="1"/>
    <col min="3" max="3" width="18.00390625" style="30" customWidth="1"/>
    <col min="4" max="4" width="15.75390625" style="30" customWidth="1"/>
    <col min="5" max="7" width="17.50390625" style="62" customWidth="1"/>
    <col min="8" max="8" width="18.50390625" style="30" customWidth="1"/>
    <col min="9" max="9" width="13.375" style="28" customWidth="1"/>
    <col min="10" max="16384" width="9.00390625" style="24" customWidth="1"/>
  </cols>
  <sheetData>
    <row r="1" spans="1:9" ht="38.25">
      <c r="A1" s="94" t="s">
        <v>81</v>
      </c>
      <c r="B1" s="94"/>
      <c r="C1" s="94"/>
      <c r="D1" s="94"/>
      <c r="E1" s="94"/>
      <c r="F1" s="94"/>
      <c r="G1" s="94"/>
      <c r="H1" s="94"/>
      <c r="I1" s="94"/>
    </row>
    <row r="2" spans="1:9" ht="21">
      <c r="A2" s="95" t="s">
        <v>82</v>
      </c>
      <c r="B2" s="95"/>
      <c r="C2" s="95"/>
      <c r="D2" s="95"/>
      <c r="E2" s="95"/>
      <c r="F2" s="95"/>
      <c r="G2" s="95"/>
      <c r="H2" s="95"/>
      <c r="I2" s="95"/>
    </row>
    <row r="3" spans="1:8" ht="16.5">
      <c r="A3" s="25"/>
      <c r="B3" s="26"/>
      <c r="C3" s="26"/>
      <c r="D3" s="26"/>
      <c r="E3" s="27"/>
      <c r="F3" s="27"/>
      <c r="G3" s="27"/>
      <c r="H3" s="26"/>
    </row>
    <row r="4" spans="5:9" ht="17.25" thickBot="1">
      <c r="E4" s="24"/>
      <c r="F4" s="24"/>
      <c r="G4" s="24"/>
      <c r="H4" s="96" t="s">
        <v>83</v>
      </c>
      <c r="I4" s="97"/>
    </row>
    <row r="5" spans="1:9" s="38" customFormat="1" ht="39.75" customHeight="1" thickBot="1">
      <c r="A5" s="31" t="s">
        <v>68</v>
      </c>
      <c r="B5" s="32" t="s">
        <v>69</v>
      </c>
      <c r="C5" s="33" t="s">
        <v>84</v>
      </c>
      <c r="D5" s="34" t="s">
        <v>85</v>
      </c>
      <c r="E5" s="35" t="s">
        <v>70</v>
      </c>
      <c r="F5" s="35" t="s">
        <v>86</v>
      </c>
      <c r="G5" s="35" t="s">
        <v>87</v>
      </c>
      <c r="H5" s="36" t="s">
        <v>88</v>
      </c>
      <c r="I5" s="37" t="s">
        <v>89</v>
      </c>
    </row>
    <row r="6" spans="1:9" s="38" customFormat="1" ht="34.5" customHeight="1" thickBot="1">
      <c r="A6" s="39" t="s">
        <v>71</v>
      </c>
      <c r="B6" s="40">
        <v>21930509</v>
      </c>
      <c r="C6" s="40">
        <v>27082587</v>
      </c>
      <c r="D6" s="40">
        <v>56185</v>
      </c>
      <c r="E6" s="41">
        <v>51457</v>
      </c>
      <c r="F6" s="41">
        <v>63519</v>
      </c>
      <c r="G6" s="41">
        <v>0</v>
      </c>
      <c r="H6" s="42">
        <v>49184257</v>
      </c>
      <c r="I6" s="43">
        <f>1*100</f>
        <v>100</v>
      </c>
    </row>
    <row r="7" spans="1:9" s="38" customFormat="1" ht="30" customHeight="1">
      <c r="A7" s="44" t="s">
        <v>72</v>
      </c>
      <c r="B7" s="45">
        <v>21851530</v>
      </c>
      <c r="C7" s="45">
        <v>27082587</v>
      </c>
      <c r="D7" s="45">
        <v>34887</v>
      </c>
      <c r="E7" s="46">
        <v>51092</v>
      </c>
      <c r="F7" s="46">
        <v>63519</v>
      </c>
      <c r="G7" s="46">
        <v>0</v>
      </c>
      <c r="H7" s="47">
        <v>49083615</v>
      </c>
      <c r="I7" s="48">
        <f>0.997953776144265*100</f>
        <v>99.7953776144265</v>
      </c>
    </row>
    <row r="8" spans="1:9" s="38" customFormat="1" ht="30" customHeight="1">
      <c r="A8" s="44" t="s">
        <v>73</v>
      </c>
      <c r="B8" s="45">
        <v>2957</v>
      </c>
      <c r="C8" s="45">
        <v>17295655</v>
      </c>
      <c r="D8" s="45">
        <v>0</v>
      </c>
      <c r="E8" s="46">
        <v>1332</v>
      </c>
      <c r="F8" s="46">
        <v>0</v>
      </c>
      <c r="G8" s="46">
        <v>0</v>
      </c>
      <c r="H8" s="49">
        <v>17299944</v>
      </c>
      <c r="I8" s="50">
        <f>0.351737426876246*100</f>
        <v>35.173742687624596</v>
      </c>
    </row>
    <row r="9" spans="1:12" s="38" customFormat="1" ht="30" customHeight="1">
      <c r="A9" s="44" t="s">
        <v>74</v>
      </c>
      <c r="B9" s="45">
        <v>21082534</v>
      </c>
      <c r="C9" s="45">
        <v>2423571</v>
      </c>
      <c r="D9" s="45">
        <v>16467</v>
      </c>
      <c r="E9" s="46">
        <v>14224</v>
      </c>
      <c r="F9" s="46">
        <v>63219</v>
      </c>
      <c r="G9" s="46">
        <v>0</v>
      </c>
      <c r="H9" s="49">
        <v>23600015</v>
      </c>
      <c r="I9" s="50">
        <f>0.479828637037254*100+0.01</f>
        <v>47.9928637037254</v>
      </c>
      <c r="L9" s="38" t="s">
        <v>90</v>
      </c>
    </row>
    <row r="10" spans="1:9" s="38" customFormat="1" ht="30" customHeight="1">
      <c r="A10" s="44" t="s">
        <v>75</v>
      </c>
      <c r="B10" s="45">
        <v>351336</v>
      </c>
      <c r="C10" s="45">
        <v>3618725</v>
      </c>
      <c r="D10" s="45">
        <v>7641</v>
      </c>
      <c r="E10" s="46">
        <v>17279</v>
      </c>
      <c r="F10" s="46">
        <v>300</v>
      </c>
      <c r="G10" s="46">
        <v>0</v>
      </c>
      <c r="H10" s="49">
        <v>3995281</v>
      </c>
      <c r="I10" s="50">
        <f>0.0812308906079439*100</f>
        <v>8.12308906079439</v>
      </c>
    </row>
    <row r="11" spans="1:9" s="38" customFormat="1" ht="30" customHeight="1">
      <c r="A11" s="44" t="s">
        <v>76</v>
      </c>
      <c r="B11" s="45">
        <v>414703</v>
      </c>
      <c r="C11" s="45">
        <v>3744636</v>
      </c>
      <c r="D11" s="45">
        <v>10779</v>
      </c>
      <c r="E11" s="46">
        <v>18257</v>
      </c>
      <c r="F11" s="46">
        <v>0</v>
      </c>
      <c r="G11" s="46">
        <v>0</v>
      </c>
      <c r="H11" s="49">
        <v>4188375</v>
      </c>
      <c r="I11" s="50">
        <f>0.0851568216228213*100</f>
        <v>8.51568216228213</v>
      </c>
    </row>
    <row r="12" spans="1:9" s="38" customFormat="1" ht="30" customHeight="1">
      <c r="A12" s="51" t="s">
        <v>77</v>
      </c>
      <c r="B12" s="45">
        <v>78979</v>
      </c>
      <c r="C12" s="45">
        <v>0</v>
      </c>
      <c r="D12" s="45">
        <v>21298</v>
      </c>
      <c r="E12" s="46">
        <v>365</v>
      </c>
      <c r="F12" s="46">
        <v>0</v>
      </c>
      <c r="G12" s="46">
        <v>0</v>
      </c>
      <c r="H12" s="49">
        <v>100642</v>
      </c>
      <c r="I12" s="50">
        <f>0.00204622385573498*100</f>
        <v>0.20462238557349802</v>
      </c>
    </row>
    <row r="13" spans="1:9" s="38" customFormat="1" ht="30" customHeight="1">
      <c r="A13" s="51" t="s">
        <v>91</v>
      </c>
      <c r="B13" s="45">
        <v>12501</v>
      </c>
      <c r="C13" s="45">
        <v>0</v>
      </c>
      <c r="D13" s="45">
        <v>63</v>
      </c>
      <c r="E13" s="46">
        <v>91</v>
      </c>
      <c r="F13" s="46">
        <v>0</v>
      </c>
      <c r="G13" s="46">
        <v>0</v>
      </c>
      <c r="H13" s="49">
        <v>12655</v>
      </c>
      <c r="I13" s="50">
        <f>0.00025729777721355*100-0.01</f>
        <v>0.015729777721354997</v>
      </c>
    </row>
    <row r="14" spans="1:9" s="38" customFormat="1" ht="30" customHeight="1">
      <c r="A14" s="51" t="s">
        <v>92</v>
      </c>
      <c r="B14" s="45">
        <v>66478</v>
      </c>
      <c r="C14" s="45">
        <v>0</v>
      </c>
      <c r="D14" s="45">
        <v>1860</v>
      </c>
      <c r="E14" s="46">
        <v>17</v>
      </c>
      <c r="F14" s="46">
        <v>0</v>
      </c>
      <c r="G14" s="46">
        <v>0</v>
      </c>
      <c r="H14" s="49">
        <v>68355</v>
      </c>
      <c r="I14" s="50">
        <f>0.00138977396771491*100</f>
        <v>0.13897739677149099</v>
      </c>
    </row>
    <row r="15" spans="1:9" s="38" customFormat="1" ht="30" customHeight="1">
      <c r="A15" s="44" t="s">
        <v>93</v>
      </c>
      <c r="B15" s="45">
        <v>0</v>
      </c>
      <c r="C15" s="45">
        <v>0</v>
      </c>
      <c r="D15" s="45">
        <v>10890</v>
      </c>
      <c r="E15" s="46">
        <v>127</v>
      </c>
      <c r="F15" s="46">
        <v>0</v>
      </c>
      <c r="G15" s="46">
        <v>0</v>
      </c>
      <c r="H15" s="49">
        <v>11017</v>
      </c>
      <c r="I15" s="50">
        <f>0.000223994437895036*100</f>
        <v>0.0223994437895036</v>
      </c>
    </row>
    <row r="16" spans="1:9" s="38" customFormat="1" ht="30" customHeight="1" thickBot="1">
      <c r="A16" s="44" t="s">
        <v>76</v>
      </c>
      <c r="B16" s="45">
        <v>0</v>
      </c>
      <c r="C16" s="45">
        <v>0</v>
      </c>
      <c r="D16" s="45">
        <v>8485</v>
      </c>
      <c r="E16" s="46">
        <v>130</v>
      </c>
      <c r="F16" s="46">
        <v>0</v>
      </c>
      <c r="G16" s="46">
        <v>0</v>
      </c>
      <c r="H16" s="52">
        <v>8615</v>
      </c>
      <c r="I16" s="53">
        <f>0.000175157672911477*100</f>
        <v>0.0175157672911477</v>
      </c>
    </row>
    <row r="17" spans="1:9" s="38" customFormat="1" ht="34.5" customHeight="1" thickBot="1">
      <c r="A17" s="39" t="s">
        <v>78</v>
      </c>
      <c r="B17" s="40">
        <v>21930509</v>
      </c>
      <c r="C17" s="40">
        <v>27082587</v>
      </c>
      <c r="D17" s="40">
        <v>56185</v>
      </c>
      <c r="E17" s="41">
        <v>51457</v>
      </c>
      <c r="F17" s="41">
        <v>63519</v>
      </c>
      <c r="G17" s="41">
        <v>0</v>
      </c>
      <c r="H17" s="42">
        <v>49184257</v>
      </c>
      <c r="I17" s="54">
        <f>1*100</f>
        <v>100</v>
      </c>
    </row>
    <row r="18" spans="1:9" s="38" customFormat="1" ht="30" customHeight="1">
      <c r="A18" s="55" t="s">
        <v>79</v>
      </c>
      <c r="B18" s="45">
        <v>21646621</v>
      </c>
      <c r="C18" s="45">
        <v>27055180</v>
      </c>
      <c r="D18" s="45">
        <v>56185</v>
      </c>
      <c r="E18" s="46">
        <v>51457</v>
      </c>
      <c r="F18" s="46">
        <v>63433</v>
      </c>
      <c r="G18" s="46">
        <v>0</v>
      </c>
      <c r="H18" s="47">
        <v>48872876</v>
      </c>
      <c r="I18" s="48">
        <f>0.993669092124336*100</f>
        <v>99.3669092124336</v>
      </c>
    </row>
    <row r="19" spans="1:9" s="38" customFormat="1" ht="30" customHeight="1" thickBot="1">
      <c r="A19" s="56" t="s">
        <v>80</v>
      </c>
      <c r="B19" s="57">
        <v>283888</v>
      </c>
      <c r="C19" s="58">
        <v>27407</v>
      </c>
      <c r="D19" s="58">
        <v>0</v>
      </c>
      <c r="E19" s="59">
        <v>0</v>
      </c>
      <c r="F19" s="59">
        <v>86</v>
      </c>
      <c r="G19" s="59">
        <v>0</v>
      </c>
      <c r="H19" s="52">
        <v>311381</v>
      </c>
      <c r="I19" s="60">
        <f>0.00633090787566436*100</f>
        <v>0.633090787566436</v>
      </c>
    </row>
    <row r="20" spans="1:9" s="38" customFormat="1" ht="34.5" customHeight="1">
      <c r="A20" s="61" t="s">
        <v>94</v>
      </c>
      <c r="B20" s="30"/>
      <c r="C20" s="30"/>
      <c r="D20" s="30"/>
      <c r="E20" s="62"/>
      <c r="F20" s="62"/>
      <c r="G20" s="62"/>
      <c r="H20" s="30"/>
      <c r="I20" s="63"/>
    </row>
    <row r="21" spans="1:9" s="38" customFormat="1" ht="30" customHeight="1">
      <c r="A21" s="61"/>
      <c r="B21" s="30"/>
      <c r="C21" s="30"/>
      <c r="D21" s="30"/>
      <c r="E21" s="62"/>
      <c r="F21" s="62"/>
      <c r="G21" s="62"/>
      <c r="H21" s="30"/>
      <c r="I21" s="63"/>
    </row>
    <row r="22" spans="1:9" s="38" customFormat="1" ht="30" customHeight="1">
      <c r="A22" s="29"/>
      <c r="B22" s="30"/>
      <c r="C22" s="30"/>
      <c r="D22" s="30"/>
      <c r="E22" s="62"/>
      <c r="F22" s="62"/>
      <c r="G22" s="62"/>
      <c r="H22" s="30"/>
      <c r="I22" s="28"/>
    </row>
    <row r="23" spans="1:9" s="38" customFormat="1" ht="30" customHeight="1">
      <c r="A23" s="29"/>
      <c r="B23" s="30"/>
      <c r="C23" s="30"/>
      <c r="D23" s="30"/>
      <c r="E23" s="62"/>
      <c r="F23" s="62"/>
      <c r="G23" s="62"/>
      <c r="H23" s="30"/>
      <c r="I23" s="28"/>
    </row>
    <row r="24" spans="1:9" s="38" customFormat="1" ht="24" customHeight="1">
      <c r="A24" s="29"/>
      <c r="B24" s="30"/>
      <c r="C24" s="30"/>
      <c r="D24" s="30"/>
      <c r="E24" s="62"/>
      <c r="F24" s="62"/>
      <c r="G24" s="62"/>
      <c r="H24" s="30"/>
      <c r="I24" s="28"/>
    </row>
    <row r="25" spans="1:9" s="38" customFormat="1" ht="24" customHeight="1">
      <c r="A25" s="29"/>
      <c r="B25" s="30"/>
      <c r="C25" s="30"/>
      <c r="D25" s="30"/>
      <c r="E25" s="62"/>
      <c r="F25" s="62"/>
      <c r="G25" s="62"/>
      <c r="H25" s="30"/>
      <c r="I25" s="28"/>
    </row>
    <row r="26" spans="1:9" s="38" customFormat="1" ht="24" customHeight="1">
      <c r="A26" s="29"/>
      <c r="B26" s="30"/>
      <c r="C26" s="30"/>
      <c r="D26" s="30"/>
      <c r="E26" s="62"/>
      <c r="F26" s="62"/>
      <c r="G26" s="62"/>
      <c r="H26" s="30"/>
      <c r="I26" s="28"/>
    </row>
    <row r="27" spans="1:9" s="38" customFormat="1" ht="24" customHeight="1">
      <c r="A27" s="29"/>
      <c r="B27" s="30"/>
      <c r="C27" s="30"/>
      <c r="D27" s="30"/>
      <c r="E27" s="62"/>
      <c r="F27" s="62"/>
      <c r="G27" s="62"/>
      <c r="H27" s="30"/>
      <c r="I27" s="28"/>
    </row>
  </sheetData>
  <mergeCells count="3">
    <mergeCell ref="A1:I1"/>
    <mergeCell ref="A2:I2"/>
    <mergeCell ref="H4:I4"/>
  </mergeCells>
  <printOptions horizontalCentered="1" verticalCentered="1"/>
  <pageMargins left="0.7874015748031497" right="0.5905511811023623" top="0" bottom="0.1968503937007874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I1" sqref="I1"/>
    </sheetView>
  </sheetViews>
  <sheetFormatPr defaultColWidth="9.00390625" defaultRowHeight="16.5"/>
  <cols>
    <col min="1" max="1" width="47.875" style="29" customWidth="1"/>
    <col min="2" max="2" width="17.125" style="30" customWidth="1"/>
    <col min="3" max="3" width="12.125" style="28" customWidth="1"/>
    <col min="4" max="4" width="17.125" style="30" customWidth="1"/>
    <col min="5" max="5" width="12.125" style="92" customWidth="1"/>
    <col min="6" max="6" width="17.125" style="30" customWidth="1"/>
    <col min="7" max="7" width="12.125" style="28" customWidth="1"/>
    <col min="8" max="9" width="9.00390625" style="24" customWidth="1"/>
    <col min="10" max="10" width="12.75390625" style="24" bestFit="1" customWidth="1"/>
    <col min="11" max="16384" width="9.00390625" style="24" customWidth="1"/>
  </cols>
  <sheetData>
    <row r="1" spans="1:7" ht="36.75">
      <c r="A1" s="98" t="s">
        <v>98</v>
      </c>
      <c r="B1" s="98"/>
      <c r="C1" s="98"/>
      <c r="D1" s="98"/>
      <c r="E1" s="98"/>
      <c r="F1" s="98"/>
      <c r="G1" s="98"/>
    </row>
    <row r="2" spans="1:7" ht="21">
      <c r="A2" s="95" t="str">
        <f>'[2]附表1'!A2</f>
        <v>102年3月底</v>
      </c>
      <c r="B2" s="95"/>
      <c r="C2" s="95"/>
      <c r="D2" s="95"/>
      <c r="E2" s="95"/>
      <c r="F2" s="95"/>
      <c r="G2" s="95"/>
    </row>
    <row r="3" spans="1:6" ht="16.5">
      <c r="A3" s="25"/>
      <c r="B3" s="26"/>
      <c r="C3" s="64"/>
      <c r="D3" s="26"/>
      <c r="E3" s="65"/>
      <c r="F3" s="26"/>
    </row>
    <row r="4" spans="5:7" ht="17.25" thickBot="1">
      <c r="E4" s="28"/>
      <c r="F4" s="96" t="s">
        <v>99</v>
      </c>
      <c r="G4" s="97"/>
    </row>
    <row r="5" spans="1:7" s="38" customFormat="1" ht="39.75" customHeight="1" thickBot="1">
      <c r="A5" s="66"/>
      <c r="B5" s="99" t="str">
        <f>A2</f>
        <v>102年3月底</v>
      </c>
      <c r="C5" s="100"/>
      <c r="D5" s="99" t="s">
        <v>100</v>
      </c>
      <c r="E5" s="100"/>
      <c r="F5" s="67" t="s">
        <v>95</v>
      </c>
      <c r="G5" s="68"/>
    </row>
    <row r="6" spans="1:7" s="38" customFormat="1" ht="39.75" customHeight="1" thickBot="1">
      <c r="A6" s="69" t="s">
        <v>68</v>
      </c>
      <c r="B6" s="70" t="s">
        <v>101</v>
      </c>
      <c r="C6" s="71" t="s">
        <v>102</v>
      </c>
      <c r="D6" s="70" t="s">
        <v>101</v>
      </c>
      <c r="E6" s="71" t="s">
        <v>102</v>
      </c>
      <c r="F6" s="72" t="s">
        <v>101</v>
      </c>
      <c r="G6" s="71" t="s">
        <v>103</v>
      </c>
    </row>
    <row r="7" spans="1:7" s="38" customFormat="1" ht="27" customHeight="1" thickBot="1">
      <c r="A7" s="73" t="s">
        <v>71</v>
      </c>
      <c r="B7" s="74">
        <v>49184257</v>
      </c>
      <c r="C7" s="75">
        <v>100</v>
      </c>
      <c r="D7" s="74">
        <v>45912332</v>
      </c>
      <c r="E7" s="75">
        <v>100</v>
      </c>
      <c r="F7" s="74">
        <v>3271925</v>
      </c>
      <c r="G7" s="76">
        <v>7.126462232412852</v>
      </c>
    </row>
    <row r="8" spans="1:7" s="38" customFormat="1" ht="27" customHeight="1">
      <c r="A8" s="77" t="s">
        <v>72</v>
      </c>
      <c r="B8" s="78">
        <v>49083615</v>
      </c>
      <c r="C8" s="79">
        <v>99.7953776144265</v>
      </c>
      <c r="D8" s="80">
        <v>45837674</v>
      </c>
      <c r="E8" s="79">
        <v>99.83739009379876</v>
      </c>
      <c r="F8" s="78">
        <v>3245941</v>
      </c>
      <c r="G8" s="81">
        <v>7.081382445365793</v>
      </c>
    </row>
    <row r="9" spans="1:7" s="38" customFormat="1" ht="27" customHeight="1">
      <c r="A9" s="82" t="s">
        <v>73</v>
      </c>
      <c r="B9" s="80">
        <v>17299944</v>
      </c>
      <c r="C9" s="83">
        <v>35.17374268762462</v>
      </c>
      <c r="D9" s="80">
        <v>16223455</v>
      </c>
      <c r="E9" s="83">
        <v>35.33572417972583</v>
      </c>
      <c r="F9" s="80">
        <v>1076489</v>
      </c>
      <c r="G9" s="84">
        <v>6.635386851937519</v>
      </c>
    </row>
    <row r="10" spans="1:7" s="38" customFormat="1" ht="27" customHeight="1">
      <c r="A10" s="82" t="s">
        <v>74</v>
      </c>
      <c r="B10" s="80">
        <v>23600015</v>
      </c>
      <c r="C10" s="83">
        <v>47.992863703725355</v>
      </c>
      <c r="D10" s="80">
        <v>24710263</v>
      </c>
      <c r="E10" s="83">
        <v>53.82053562428499</v>
      </c>
      <c r="F10" s="80">
        <v>-1110248</v>
      </c>
      <c r="G10" s="84">
        <v>-4.493064278595496</v>
      </c>
    </row>
    <row r="11" spans="1:7" s="38" customFormat="1" ht="27" customHeight="1">
      <c r="A11" s="82" t="s">
        <v>75</v>
      </c>
      <c r="B11" s="80">
        <v>3995281</v>
      </c>
      <c r="C11" s="83">
        <v>8.123089060794392</v>
      </c>
      <c r="D11" s="80">
        <v>2405508</v>
      </c>
      <c r="E11" s="83">
        <v>5.2393505082686715</v>
      </c>
      <c r="F11" s="80">
        <v>1589773</v>
      </c>
      <c r="G11" s="84">
        <v>66.08886771526015</v>
      </c>
    </row>
    <row r="12" spans="1:7" s="38" customFormat="1" ht="27" customHeight="1">
      <c r="A12" s="82" t="s">
        <v>76</v>
      </c>
      <c r="B12" s="80">
        <v>4188375</v>
      </c>
      <c r="C12" s="83">
        <v>8.51568216228213</v>
      </c>
      <c r="D12" s="80">
        <v>2498448</v>
      </c>
      <c r="E12" s="83">
        <v>5.441779781519266</v>
      </c>
      <c r="F12" s="80">
        <v>1689927</v>
      </c>
      <c r="G12" s="84">
        <v>67.63907033486389</v>
      </c>
    </row>
    <row r="13" spans="1:7" s="38" customFormat="1" ht="27" customHeight="1">
      <c r="A13" s="82" t="s">
        <v>77</v>
      </c>
      <c r="B13" s="80">
        <v>100642</v>
      </c>
      <c r="C13" s="83">
        <v>0.20462238557349763</v>
      </c>
      <c r="D13" s="80">
        <v>74658</v>
      </c>
      <c r="E13" s="83">
        <v>0.1626099062012359</v>
      </c>
      <c r="F13" s="80">
        <v>25984</v>
      </c>
      <c r="G13" s="85">
        <v>34.80403975461437</v>
      </c>
    </row>
    <row r="14" spans="1:7" s="38" customFormat="1" ht="27" customHeight="1">
      <c r="A14" s="82" t="s">
        <v>96</v>
      </c>
      <c r="B14" s="80">
        <v>12655</v>
      </c>
      <c r="C14" s="83">
        <v>0.015729777721355028</v>
      </c>
      <c r="D14" s="80">
        <v>1679</v>
      </c>
      <c r="E14" s="83">
        <v>0.0036569695479637147</v>
      </c>
      <c r="F14" s="80">
        <v>10976</v>
      </c>
      <c r="G14" s="84">
        <v>653.7224538415724</v>
      </c>
    </row>
    <row r="15" spans="1:7" s="38" customFormat="1" ht="27" customHeight="1">
      <c r="A15" s="82" t="s">
        <v>97</v>
      </c>
      <c r="B15" s="80">
        <v>68355</v>
      </c>
      <c r="C15" s="83">
        <v>0.13897739677149135</v>
      </c>
      <c r="D15" s="80">
        <v>56946</v>
      </c>
      <c r="E15" s="83">
        <v>0.12403203566309809</v>
      </c>
      <c r="F15" s="80">
        <v>11409</v>
      </c>
      <c r="G15" s="84">
        <v>20.03476978189864</v>
      </c>
    </row>
    <row r="16" spans="1:7" s="38" customFormat="1" ht="27" customHeight="1">
      <c r="A16" s="82" t="s">
        <v>75</v>
      </c>
      <c r="B16" s="80">
        <v>11017</v>
      </c>
      <c r="C16" s="83">
        <v>0.02239944378950362</v>
      </c>
      <c r="D16" s="80">
        <v>9400</v>
      </c>
      <c r="E16" s="83">
        <v>0.02047380211486535</v>
      </c>
      <c r="F16" s="80">
        <v>1617</v>
      </c>
      <c r="G16" s="84">
        <v>17.20212765957447</v>
      </c>
    </row>
    <row r="17" spans="1:7" s="38" customFormat="1" ht="27" customHeight="1" thickBot="1">
      <c r="A17" s="86" t="s">
        <v>76</v>
      </c>
      <c r="B17" s="57">
        <v>8615</v>
      </c>
      <c r="C17" s="83">
        <v>0.017515767291147656</v>
      </c>
      <c r="D17" s="80">
        <v>6633</v>
      </c>
      <c r="E17" s="83">
        <v>0.024447098875308708</v>
      </c>
      <c r="F17" s="57">
        <v>1982</v>
      </c>
      <c r="G17" s="84">
        <v>29.880898537614957</v>
      </c>
    </row>
    <row r="18" spans="1:7" s="38" customFormat="1" ht="27" customHeight="1" thickBot="1">
      <c r="A18" s="73" t="s">
        <v>78</v>
      </c>
      <c r="B18" s="74">
        <v>49184257</v>
      </c>
      <c r="C18" s="75">
        <v>100</v>
      </c>
      <c r="D18" s="74">
        <v>45912332</v>
      </c>
      <c r="E18" s="75">
        <v>100</v>
      </c>
      <c r="F18" s="74">
        <v>3271925</v>
      </c>
      <c r="G18" s="87">
        <v>7.126462232412852</v>
      </c>
    </row>
    <row r="19" spans="1:7" s="38" customFormat="1" ht="27" customHeight="1">
      <c r="A19" s="88" t="s">
        <v>79</v>
      </c>
      <c r="B19" s="78">
        <v>48872876</v>
      </c>
      <c r="C19" s="79">
        <v>99.36690921243357</v>
      </c>
      <c r="D19" s="80">
        <v>45609068</v>
      </c>
      <c r="E19" s="79">
        <v>99.33947158249335</v>
      </c>
      <c r="F19" s="78">
        <v>3263808</v>
      </c>
      <c r="G19" s="89">
        <v>7.156050634492246</v>
      </c>
    </row>
    <row r="20" spans="1:7" s="38" customFormat="1" ht="27" customHeight="1" thickBot="1">
      <c r="A20" s="56" t="s">
        <v>80</v>
      </c>
      <c r="B20" s="57">
        <v>311381</v>
      </c>
      <c r="C20" s="90">
        <v>0.6330907875664361</v>
      </c>
      <c r="D20" s="57">
        <v>303264</v>
      </c>
      <c r="E20" s="90">
        <v>0.6605284175066516</v>
      </c>
      <c r="F20" s="57">
        <v>8117</v>
      </c>
      <c r="G20" s="91">
        <v>2.676545847842144</v>
      </c>
    </row>
    <row r="21" spans="1:7" s="38" customFormat="1" ht="20.25" customHeight="1">
      <c r="A21" s="29" t="s">
        <v>104</v>
      </c>
      <c r="B21" s="30"/>
      <c r="C21" s="28"/>
      <c r="D21" s="30"/>
      <c r="E21" s="92"/>
      <c r="F21" s="30"/>
      <c r="G21" s="63"/>
    </row>
    <row r="22" ht="20.25" customHeight="1"/>
    <row r="23" ht="20.25" customHeight="1">
      <c r="A23" s="29" t="s">
        <v>105</v>
      </c>
    </row>
    <row r="24" ht="20.25" customHeight="1"/>
    <row r="25" ht="20.25" customHeight="1"/>
    <row r="26" ht="20.25" customHeight="1"/>
    <row r="27" ht="20.25" customHeight="1"/>
    <row r="28" ht="20.25" customHeight="1"/>
  </sheetData>
  <mergeCells count="5">
    <mergeCell ref="A1:G1"/>
    <mergeCell ref="A2:G2"/>
    <mergeCell ref="B5:C5"/>
    <mergeCell ref="D5:E5"/>
    <mergeCell ref="F4:G4"/>
  </mergeCells>
  <printOptions horizontalCentered="1" vertic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4">
      <selection activeCell="J20" sqref="J20"/>
    </sheetView>
  </sheetViews>
  <sheetFormatPr defaultColWidth="9.00390625" defaultRowHeight="16.5"/>
  <cols>
    <col min="9" max="9" width="12.625" style="0" customWidth="1"/>
  </cols>
  <sheetData>
    <row r="1" spans="1:9" ht="36" customHeight="1">
      <c r="A1" s="101" t="s">
        <v>106</v>
      </c>
      <c r="B1" s="102"/>
      <c r="C1" s="102"/>
      <c r="D1" s="102"/>
      <c r="E1" s="102"/>
      <c r="F1" s="102"/>
      <c r="G1" s="102"/>
      <c r="H1" s="102"/>
      <c r="I1" s="102"/>
    </row>
    <row r="2" spans="1:9" ht="23.25" customHeight="1">
      <c r="A2" s="104" t="s">
        <v>107</v>
      </c>
      <c r="B2" s="104"/>
      <c r="C2" s="104"/>
      <c r="D2" s="104"/>
      <c r="E2" s="104"/>
      <c r="F2" s="104"/>
      <c r="G2" s="104"/>
      <c r="H2" s="104"/>
      <c r="I2" s="104"/>
    </row>
    <row r="3" spans="1:9" ht="16.5" customHeight="1">
      <c r="A3" s="93"/>
      <c r="B3" s="93"/>
      <c r="C3" s="93"/>
      <c r="D3" s="93"/>
      <c r="E3" s="93"/>
      <c r="F3" s="93"/>
      <c r="G3" s="93"/>
      <c r="H3" s="93"/>
      <c r="I3" s="93"/>
    </row>
    <row r="4" spans="1:9" ht="16.5" customHeight="1">
      <c r="A4" s="93"/>
      <c r="B4" s="93"/>
      <c r="C4" s="93"/>
      <c r="D4" s="93"/>
      <c r="E4" s="93"/>
      <c r="F4" s="93"/>
      <c r="G4" s="93"/>
      <c r="H4" s="93"/>
      <c r="I4" s="93"/>
    </row>
    <row r="5" spans="1:9" ht="16.5" customHeight="1">
      <c r="A5" s="93"/>
      <c r="B5" s="93"/>
      <c r="C5" s="93"/>
      <c r="D5" s="93"/>
      <c r="E5" s="93"/>
      <c r="F5" s="93"/>
      <c r="G5" s="93"/>
      <c r="H5" s="93"/>
      <c r="I5" s="93"/>
    </row>
    <row r="7" spans="1:9" ht="21">
      <c r="A7" s="103" t="s">
        <v>108</v>
      </c>
      <c r="B7" s="103"/>
      <c r="C7" s="103"/>
      <c r="D7" s="103"/>
      <c r="E7" s="103"/>
      <c r="F7" s="103"/>
      <c r="G7" s="103"/>
      <c r="H7" s="103"/>
      <c r="I7" s="103"/>
    </row>
    <row r="24" spans="1:9" ht="21">
      <c r="A24" s="103" t="s">
        <v>109</v>
      </c>
      <c r="B24" s="103"/>
      <c r="C24" s="103"/>
      <c r="D24" s="103"/>
      <c r="E24" s="103"/>
      <c r="F24" s="103"/>
      <c r="G24" s="103"/>
      <c r="H24" s="103"/>
      <c r="I24" s="103"/>
    </row>
  </sheetData>
  <mergeCells count="4">
    <mergeCell ref="A1:I1"/>
    <mergeCell ref="A24:I24"/>
    <mergeCell ref="A7:I7"/>
    <mergeCell ref="A2:I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58">
      <selection activeCell="I63" sqref="I63"/>
    </sheetView>
  </sheetViews>
  <sheetFormatPr defaultColWidth="9.00390625" defaultRowHeight="16.5"/>
  <cols>
    <col min="2" max="2" width="11.875" style="0" hidden="1" customWidth="1"/>
    <col min="3" max="3" width="15.00390625" style="0" hidden="1" customWidth="1"/>
    <col min="4" max="4" width="14.625" style="0" hidden="1" customWidth="1"/>
    <col min="5" max="5" width="11.375" style="0" customWidth="1"/>
    <col min="6" max="6" width="12.75390625" style="0" customWidth="1"/>
    <col min="7" max="7" width="16.75390625" style="0" customWidth="1"/>
  </cols>
  <sheetData>
    <row r="1" spans="1:7" ht="16.5">
      <c r="A1" s="11"/>
      <c r="B1" s="7"/>
      <c r="C1" s="2"/>
      <c r="D1" s="16" t="s">
        <v>46</v>
      </c>
      <c r="E1" s="2"/>
      <c r="F1" s="2"/>
      <c r="G1" s="4" t="s">
        <v>45</v>
      </c>
    </row>
    <row r="2" spans="1:7" ht="16.5">
      <c r="A2" s="3" t="s">
        <v>0</v>
      </c>
      <c r="B2" s="3" t="s">
        <v>47</v>
      </c>
      <c r="C2" s="4" t="s">
        <v>22</v>
      </c>
      <c r="D2" s="16" t="s">
        <v>23</v>
      </c>
      <c r="E2" s="3" t="s">
        <v>47</v>
      </c>
      <c r="F2" s="4" t="s">
        <v>22</v>
      </c>
      <c r="G2" s="4" t="s">
        <v>23</v>
      </c>
    </row>
    <row r="3" spans="1:7" ht="16.5">
      <c r="A3" s="5" t="s">
        <v>48</v>
      </c>
      <c r="B3" s="20">
        <v>2014909</v>
      </c>
      <c r="C3" s="22">
        <v>1757046</v>
      </c>
      <c r="D3" s="22">
        <v>254658</v>
      </c>
      <c r="E3" s="22">
        <f>B3/1000</f>
        <v>2014.909</v>
      </c>
      <c r="F3" s="22">
        <f>C3/1000</f>
        <v>1757.046</v>
      </c>
      <c r="G3" s="22">
        <f>D3/1000</f>
        <v>254.658</v>
      </c>
    </row>
    <row r="4" spans="1:7" ht="16.5">
      <c r="A4" s="5" t="s">
        <v>49</v>
      </c>
      <c r="B4" s="21">
        <v>2672155</v>
      </c>
      <c r="C4" s="22">
        <v>2377957</v>
      </c>
      <c r="D4" s="22">
        <v>291178</v>
      </c>
      <c r="E4" s="22">
        <f aca="true" t="shared" si="0" ref="E4:E58">B4/1000</f>
        <v>2672.155</v>
      </c>
      <c r="F4" s="22">
        <f aca="true" t="shared" si="1" ref="F4:F58">C4/1000</f>
        <v>2377.957</v>
      </c>
      <c r="G4" s="22">
        <f aca="true" t="shared" si="2" ref="G4:G58">D4/1000</f>
        <v>291.178</v>
      </c>
    </row>
    <row r="5" spans="1:7" ht="16.5">
      <c r="A5" s="5" t="s">
        <v>50</v>
      </c>
      <c r="B5" s="21">
        <v>2277598</v>
      </c>
      <c r="C5" s="22">
        <v>1876659</v>
      </c>
      <c r="D5" s="22">
        <v>398635</v>
      </c>
      <c r="E5" s="22">
        <f t="shared" si="0"/>
        <v>2277.598</v>
      </c>
      <c r="F5" s="22">
        <f t="shared" si="1"/>
        <v>1876.659</v>
      </c>
      <c r="G5" s="22">
        <f t="shared" si="2"/>
        <v>398.635</v>
      </c>
    </row>
    <row r="6" spans="1:7" ht="16.5">
      <c r="A6" s="5" t="s">
        <v>51</v>
      </c>
      <c r="B6" s="21">
        <v>1688570</v>
      </c>
      <c r="C6" s="22">
        <v>1304955</v>
      </c>
      <c r="D6" s="22">
        <v>381464</v>
      </c>
      <c r="E6" s="22">
        <f t="shared" si="0"/>
        <v>1688.57</v>
      </c>
      <c r="F6" s="22">
        <f t="shared" si="1"/>
        <v>1304.955</v>
      </c>
      <c r="G6" s="22">
        <f t="shared" si="2"/>
        <v>381.464</v>
      </c>
    </row>
    <row r="7" spans="1:7" ht="16.5">
      <c r="A7" s="5" t="s">
        <v>52</v>
      </c>
      <c r="B7" s="21">
        <v>1850087</v>
      </c>
      <c r="C7" s="22">
        <v>1451591</v>
      </c>
      <c r="D7" s="22">
        <v>397280</v>
      </c>
      <c r="E7" s="22">
        <f t="shared" si="0"/>
        <v>1850.087</v>
      </c>
      <c r="F7" s="22">
        <f t="shared" si="1"/>
        <v>1451.591</v>
      </c>
      <c r="G7" s="22">
        <f t="shared" si="2"/>
        <v>397.28</v>
      </c>
    </row>
    <row r="8" spans="1:7" ht="16.5">
      <c r="A8" s="5" t="s">
        <v>53</v>
      </c>
      <c r="B8" s="21">
        <v>1984429</v>
      </c>
      <c r="C8" s="22">
        <v>1495841</v>
      </c>
      <c r="D8" s="22">
        <v>482745</v>
      </c>
      <c r="E8" s="22">
        <f t="shared" si="0"/>
        <v>1984.429</v>
      </c>
      <c r="F8" s="22">
        <f t="shared" si="1"/>
        <v>1495.841</v>
      </c>
      <c r="G8" s="22">
        <f t="shared" si="2"/>
        <v>482.745</v>
      </c>
    </row>
    <row r="9" spans="1:7" ht="16.5">
      <c r="A9" s="5" t="s">
        <v>54</v>
      </c>
      <c r="B9" s="21">
        <v>2029484</v>
      </c>
      <c r="C9" s="22">
        <v>1556215</v>
      </c>
      <c r="D9" s="22">
        <v>460916</v>
      </c>
      <c r="E9" s="22">
        <f t="shared" si="0"/>
        <v>2029.484</v>
      </c>
      <c r="F9" s="22">
        <f t="shared" si="1"/>
        <v>1556.215</v>
      </c>
      <c r="G9" s="22">
        <f t="shared" si="2"/>
        <v>460.916</v>
      </c>
    </row>
    <row r="10" spans="1:7" ht="16.5">
      <c r="A10" s="5" t="s">
        <v>55</v>
      </c>
      <c r="B10" s="21">
        <v>2145967</v>
      </c>
      <c r="C10" s="22">
        <v>1645830</v>
      </c>
      <c r="D10" s="22">
        <v>487600</v>
      </c>
      <c r="E10" s="22">
        <f t="shared" si="0"/>
        <v>2145.967</v>
      </c>
      <c r="F10" s="22">
        <f t="shared" si="1"/>
        <v>1645.83</v>
      </c>
      <c r="G10" s="22">
        <f t="shared" si="2"/>
        <v>487.6</v>
      </c>
    </row>
    <row r="11" spans="1:7" ht="16.5">
      <c r="A11" s="5" t="s">
        <v>56</v>
      </c>
      <c r="B11" s="21">
        <v>2371223</v>
      </c>
      <c r="C11" s="22">
        <v>1824593</v>
      </c>
      <c r="D11" s="22">
        <v>528645</v>
      </c>
      <c r="E11" s="22">
        <f t="shared" si="0"/>
        <v>2371.223</v>
      </c>
      <c r="F11" s="22">
        <f t="shared" si="1"/>
        <v>1824.593</v>
      </c>
      <c r="G11" s="22">
        <f t="shared" si="2"/>
        <v>528.645</v>
      </c>
    </row>
    <row r="12" spans="1:7" ht="16.5">
      <c r="A12" s="5" t="s">
        <v>57</v>
      </c>
      <c r="B12" s="21">
        <v>2451390</v>
      </c>
      <c r="C12" s="22">
        <v>1887136</v>
      </c>
      <c r="D12" s="22">
        <v>546197</v>
      </c>
      <c r="E12" s="22">
        <f t="shared" si="0"/>
        <v>2451.39</v>
      </c>
      <c r="F12" s="22">
        <f t="shared" si="1"/>
        <v>1887.136</v>
      </c>
      <c r="G12" s="22">
        <f t="shared" si="2"/>
        <v>546.197</v>
      </c>
    </row>
    <row r="13" spans="1:7" ht="16.5">
      <c r="A13" s="5" t="s">
        <v>58</v>
      </c>
      <c r="B13" s="21">
        <v>2689879</v>
      </c>
      <c r="C13" s="22">
        <v>2047934</v>
      </c>
      <c r="D13" s="22">
        <v>602589</v>
      </c>
      <c r="E13" s="22">
        <f t="shared" si="0"/>
        <v>2689.879</v>
      </c>
      <c r="F13" s="22">
        <f t="shared" si="1"/>
        <v>2047.934</v>
      </c>
      <c r="G13" s="22">
        <f t="shared" si="2"/>
        <v>602.589</v>
      </c>
    </row>
    <row r="14" spans="1:7" ht="16.5">
      <c r="A14" s="5" t="s">
        <v>59</v>
      </c>
      <c r="B14" s="21">
        <v>3104173</v>
      </c>
      <c r="C14" s="22">
        <v>2353786</v>
      </c>
      <c r="D14" s="22">
        <v>702791</v>
      </c>
      <c r="E14" s="22">
        <f t="shared" si="0"/>
        <v>3104.173</v>
      </c>
      <c r="F14" s="22">
        <f t="shared" si="1"/>
        <v>2353.786</v>
      </c>
      <c r="G14" s="22">
        <f t="shared" si="2"/>
        <v>702.791</v>
      </c>
    </row>
    <row r="15" spans="1:7" ht="16.5">
      <c r="A15" s="5" t="s">
        <v>60</v>
      </c>
      <c r="B15" s="21">
        <v>3236938</v>
      </c>
      <c r="C15" s="22">
        <v>2483643</v>
      </c>
      <c r="D15" s="22">
        <v>710768</v>
      </c>
      <c r="E15" s="22">
        <f t="shared" si="0"/>
        <v>3236.938</v>
      </c>
      <c r="F15" s="22">
        <f t="shared" si="1"/>
        <v>2483.643</v>
      </c>
      <c r="G15" s="22">
        <f t="shared" si="2"/>
        <v>710.768</v>
      </c>
    </row>
    <row r="16" spans="1:7" ht="16.5">
      <c r="A16" s="5" t="s">
        <v>61</v>
      </c>
      <c r="B16" s="21">
        <v>3882483</v>
      </c>
      <c r="C16" s="22">
        <v>2946574</v>
      </c>
      <c r="D16" s="22">
        <v>886741</v>
      </c>
      <c r="E16" s="22">
        <f t="shared" si="0"/>
        <v>3882.483</v>
      </c>
      <c r="F16" s="22">
        <f t="shared" si="1"/>
        <v>2946.574</v>
      </c>
      <c r="G16" s="22">
        <f t="shared" si="2"/>
        <v>886.741</v>
      </c>
    </row>
    <row r="17" spans="1:7" ht="16.5">
      <c r="A17" s="5" t="s">
        <v>62</v>
      </c>
      <c r="B17" s="21">
        <v>4494885</v>
      </c>
      <c r="C17" s="22">
        <v>3354086</v>
      </c>
      <c r="D17" s="22">
        <v>1090276</v>
      </c>
      <c r="E17" s="22">
        <f t="shared" si="0"/>
        <v>4494.885</v>
      </c>
      <c r="F17" s="22">
        <f t="shared" si="1"/>
        <v>3354.086</v>
      </c>
      <c r="G17" s="22">
        <f t="shared" si="2"/>
        <v>1090.276</v>
      </c>
    </row>
    <row r="18" spans="1:7" ht="16.5">
      <c r="A18" s="5" t="s">
        <v>44</v>
      </c>
      <c r="B18" s="21">
        <v>4724467</v>
      </c>
      <c r="C18" s="22">
        <v>3363045</v>
      </c>
      <c r="D18" s="22">
        <v>1308772</v>
      </c>
      <c r="E18" s="22">
        <f t="shared" si="0"/>
        <v>4724.467</v>
      </c>
      <c r="F18" s="22">
        <f t="shared" si="1"/>
        <v>3363.045</v>
      </c>
      <c r="G18" s="22">
        <f t="shared" si="2"/>
        <v>1308.772</v>
      </c>
    </row>
    <row r="19" spans="1:7" ht="16.5">
      <c r="A19" s="5" t="s">
        <v>40</v>
      </c>
      <c r="B19" s="21">
        <v>5482050</v>
      </c>
      <c r="C19" s="22">
        <v>3729091</v>
      </c>
      <c r="D19" s="22">
        <v>1698843</v>
      </c>
      <c r="E19" s="22">
        <f t="shared" si="0"/>
        <v>5482.05</v>
      </c>
      <c r="F19" s="22">
        <f t="shared" si="1"/>
        <v>3729.091</v>
      </c>
      <c r="G19" s="22">
        <f t="shared" si="2"/>
        <v>1698.843</v>
      </c>
    </row>
    <row r="20" spans="1:7" ht="16.5">
      <c r="A20" s="5" t="s">
        <v>41</v>
      </c>
      <c r="B20" s="21">
        <v>6971839</v>
      </c>
      <c r="C20" s="22">
        <v>4496060</v>
      </c>
      <c r="D20" s="22">
        <v>2411481</v>
      </c>
      <c r="E20" s="22">
        <f t="shared" si="0"/>
        <v>6971.839</v>
      </c>
      <c r="F20" s="22">
        <f t="shared" si="1"/>
        <v>4496.06</v>
      </c>
      <c r="G20" s="22">
        <f t="shared" si="2"/>
        <v>2411.481</v>
      </c>
    </row>
    <row r="21" spans="1:7" ht="16.5">
      <c r="A21" s="5" t="s">
        <v>42</v>
      </c>
      <c r="B21" s="21">
        <v>7596575</v>
      </c>
      <c r="C21" s="22">
        <v>4608514</v>
      </c>
      <c r="D21" s="22">
        <v>2871796</v>
      </c>
      <c r="E21" s="22">
        <f t="shared" si="0"/>
        <v>7596.575</v>
      </c>
      <c r="F21" s="22">
        <f t="shared" si="1"/>
        <v>4608.514</v>
      </c>
      <c r="G21" s="22">
        <f t="shared" si="2"/>
        <v>2871.796</v>
      </c>
    </row>
    <row r="22" spans="1:7" ht="16.5">
      <c r="A22" s="5" t="s">
        <v>43</v>
      </c>
      <c r="B22" s="21">
        <v>7285569</v>
      </c>
      <c r="C22" s="22">
        <v>4140787</v>
      </c>
      <c r="D22" s="22">
        <v>3029844</v>
      </c>
      <c r="E22" s="22">
        <f t="shared" si="0"/>
        <v>7285.569</v>
      </c>
      <c r="F22" s="22">
        <f t="shared" si="1"/>
        <v>4140.787</v>
      </c>
      <c r="G22" s="22">
        <f t="shared" si="2"/>
        <v>3029.844</v>
      </c>
    </row>
    <row r="23" spans="1:7" ht="16.5">
      <c r="A23" s="5" t="s">
        <v>36</v>
      </c>
      <c r="B23" s="21">
        <v>8399189</v>
      </c>
      <c r="C23" s="22">
        <v>4658416</v>
      </c>
      <c r="D23" s="22">
        <v>3630922</v>
      </c>
      <c r="E23" s="22">
        <f t="shared" si="0"/>
        <v>8399.189</v>
      </c>
      <c r="F23" s="22">
        <f t="shared" si="1"/>
        <v>4658.416</v>
      </c>
      <c r="G23" s="22">
        <f t="shared" si="2"/>
        <v>3630.922</v>
      </c>
    </row>
    <row r="24" spans="1:7" ht="16.5">
      <c r="A24" s="5" t="s">
        <v>37</v>
      </c>
      <c r="B24" s="21">
        <v>9938028</v>
      </c>
      <c r="C24" s="22">
        <v>5417633</v>
      </c>
      <c r="D24" s="22">
        <v>4419710</v>
      </c>
      <c r="E24" s="22">
        <f t="shared" si="0"/>
        <v>9938.028</v>
      </c>
      <c r="F24" s="22">
        <f t="shared" si="1"/>
        <v>5417.633</v>
      </c>
      <c r="G24" s="22">
        <f t="shared" si="2"/>
        <v>4419.71</v>
      </c>
    </row>
    <row r="25" spans="1:7" ht="16.5">
      <c r="A25" s="5" t="s">
        <v>38</v>
      </c>
      <c r="B25" s="21">
        <v>12543205</v>
      </c>
      <c r="C25" s="22">
        <v>7068868</v>
      </c>
      <c r="D25" s="22">
        <v>5350442</v>
      </c>
      <c r="E25" s="22">
        <f t="shared" si="0"/>
        <v>12543.205</v>
      </c>
      <c r="F25" s="22">
        <f t="shared" si="1"/>
        <v>7068.868</v>
      </c>
      <c r="G25" s="22">
        <f t="shared" si="2"/>
        <v>5350.442</v>
      </c>
    </row>
    <row r="26" spans="1:7" ht="16.5">
      <c r="A26" s="5" t="s">
        <v>39</v>
      </c>
      <c r="B26" s="21">
        <v>13562069</v>
      </c>
      <c r="C26" s="22">
        <v>7119975</v>
      </c>
      <c r="D26" s="22">
        <v>6288102</v>
      </c>
      <c r="E26" s="22">
        <f t="shared" si="0"/>
        <v>13562.069</v>
      </c>
      <c r="F26" s="22">
        <f t="shared" si="1"/>
        <v>7119.975</v>
      </c>
      <c r="G26" s="22">
        <f t="shared" si="2"/>
        <v>6288.102</v>
      </c>
    </row>
    <row r="27" spans="1:7" ht="16.5">
      <c r="A27" s="5" t="s">
        <v>29</v>
      </c>
      <c r="B27" s="21">
        <v>18206563</v>
      </c>
      <c r="C27" s="22">
        <v>10181879</v>
      </c>
      <c r="D27" s="22">
        <v>7875074</v>
      </c>
      <c r="E27" s="22">
        <f t="shared" si="0"/>
        <v>18206.563</v>
      </c>
      <c r="F27" s="22">
        <f t="shared" si="1"/>
        <v>10181.879</v>
      </c>
      <c r="G27" s="22">
        <f t="shared" si="2"/>
        <v>7875.074</v>
      </c>
    </row>
    <row r="28" spans="1:7" ht="16.5">
      <c r="A28" s="5" t="s">
        <v>30</v>
      </c>
      <c r="B28" s="21">
        <v>20343223</v>
      </c>
      <c r="C28" s="22">
        <v>10306775</v>
      </c>
      <c r="D28" s="22">
        <v>9824685</v>
      </c>
      <c r="E28" s="22">
        <f t="shared" si="0"/>
        <v>20343.223</v>
      </c>
      <c r="F28" s="22">
        <f t="shared" si="1"/>
        <v>10306.775</v>
      </c>
      <c r="G28" s="22">
        <f t="shared" si="2"/>
        <v>9824.685</v>
      </c>
    </row>
    <row r="29" spans="1:7" ht="16.5">
      <c r="A29" s="5" t="s">
        <v>31</v>
      </c>
      <c r="B29" s="21">
        <v>20879273</v>
      </c>
      <c r="C29" s="22">
        <v>9647581</v>
      </c>
      <c r="D29" s="22">
        <v>10993372</v>
      </c>
      <c r="E29" s="22">
        <f t="shared" si="0"/>
        <v>20879.273</v>
      </c>
      <c r="F29" s="22">
        <f t="shared" si="1"/>
        <v>9647.581</v>
      </c>
      <c r="G29" s="22">
        <f t="shared" si="2"/>
        <v>10993.372</v>
      </c>
    </row>
    <row r="30" spans="1:7" ht="16.5">
      <c r="A30" s="5" t="s">
        <v>32</v>
      </c>
      <c r="B30" s="21">
        <v>21777919</v>
      </c>
      <c r="C30" s="22">
        <v>9870345</v>
      </c>
      <c r="D30" s="22">
        <v>11675498</v>
      </c>
      <c r="E30" s="22">
        <f t="shared" si="0"/>
        <v>21777.919</v>
      </c>
      <c r="F30" s="22">
        <f t="shared" si="1"/>
        <v>9870.345</v>
      </c>
      <c r="G30" s="22">
        <f t="shared" si="2"/>
        <v>11675.498</v>
      </c>
    </row>
    <row r="31" spans="1:7" ht="16.5">
      <c r="A31" s="5" t="s">
        <v>33</v>
      </c>
      <c r="B31" s="21">
        <v>23646478</v>
      </c>
      <c r="C31" s="22">
        <v>10296389</v>
      </c>
      <c r="D31" s="22">
        <v>13089110</v>
      </c>
      <c r="E31" s="22">
        <f t="shared" si="0"/>
        <v>23646.478</v>
      </c>
      <c r="F31" s="22">
        <f t="shared" si="1"/>
        <v>10296.389</v>
      </c>
      <c r="G31" s="22">
        <f t="shared" si="2"/>
        <v>13089.11</v>
      </c>
    </row>
    <row r="32" spans="1:7" ht="16.5">
      <c r="A32" s="5" t="s">
        <v>34</v>
      </c>
      <c r="B32" s="21">
        <v>25644074</v>
      </c>
      <c r="C32" s="22">
        <v>10437228</v>
      </c>
      <c r="D32" s="22">
        <v>14926506</v>
      </c>
      <c r="E32" s="22">
        <f t="shared" si="0"/>
        <v>25644.074</v>
      </c>
      <c r="F32" s="22">
        <f t="shared" si="1"/>
        <v>10437.228</v>
      </c>
      <c r="G32" s="22">
        <f t="shared" si="2"/>
        <v>14926.506</v>
      </c>
    </row>
    <row r="33" spans="1:7" ht="16.5">
      <c r="A33" s="5" t="s">
        <v>35</v>
      </c>
      <c r="B33" s="21">
        <v>28322041</v>
      </c>
      <c r="C33" s="22">
        <v>10662016</v>
      </c>
      <c r="D33" s="22">
        <v>17372736</v>
      </c>
      <c r="E33" s="22">
        <f t="shared" si="0"/>
        <v>28322.041</v>
      </c>
      <c r="F33" s="22">
        <f t="shared" si="1"/>
        <v>10662.016</v>
      </c>
      <c r="G33" s="22">
        <f t="shared" si="2"/>
        <v>17372.736</v>
      </c>
    </row>
    <row r="34" spans="1:7" ht="16.5">
      <c r="A34" s="5" t="s">
        <v>28</v>
      </c>
      <c r="B34" s="21">
        <v>30020099</v>
      </c>
      <c r="C34" s="22">
        <v>10783615</v>
      </c>
      <c r="D34" s="22">
        <v>18923399</v>
      </c>
      <c r="E34" s="22">
        <f t="shared" si="0"/>
        <v>30020.099</v>
      </c>
      <c r="F34" s="22">
        <f t="shared" si="1"/>
        <v>10783.615</v>
      </c>
      <c r="G34" s="22">
        <f t="shared" si="2"/>
        <v>18923.399</v>
      </c>
    </row>
    <row r="35" spans="1:7" ht="16.5">
      <c r="A35" s="5" t="s">
        <v>27</v>
      </c>
      <c r="B35" s="21">
        <v>32290957</v>
      </c>
      <c r="C35" s="22">
        <v>10700363</v>
      </c>
      <c r="D35" s="22">
        <v>21295772</v>
      </c>
      <c r="E35" s="22">
        <f t="shared" si="0"/>
        <v>32290.957</v>
      </c>
      <c r="F35" s="22">
        <f t="shared" si="1"/>
        <v>10700.363</v>
      </c>
      <c r="G35" s="22">
        <f t="shared" si="2"/>
        <v>21295.772</v>
      </c>
    </row>
    <row r="36" spans="1:7" ht="16.5">
      <c r="A36" s="5" t="s">
        <v>26</v>
      </c>
      <c r="B36" s="21">
        <v>36349067</v>
      </c>
      <c r="C36" s="22">
        <v>11382486</v>
      </c>
      <c r="D36" s="22">
        <v>24693244</v>
      </c>
      <c r="E36" s="22">
        <f t="shared" si="0"/>
        <v>36349.067</v>
      </c>
      <c r="F36" s="22">
        <f t="shared" si="1"/>
        <v>11382.486</v>
      </c>
      <c r="G36" s="22">
        <f t="shared" si="2"/>
        <v>24693.244</v>
      </c>
    </row>
    <row r="37" spans="1:7" ht="16.5">
      <c r="A37" s="5" t="s">
        <v>25</v>
      </c>
      <c r="B37" s="21">
        <v>38368673</v>
      </c>
      <c r="C37" s="22">
        <v>11832317</v>
      </c>
      <c r="D37" s="22">
        <v>26299881</v>
      </c>
      <c r="E37" s="22">
        <f t="shared" si="0"/>
        <v>38368.673</v>
      </c>
      <c r="F37" s="22">
        <f t="shared" si="1"/>
        <v>11832.317</v>
      </c>
      <c r="G37" s="22">
        <f t="shared" si="2"/>
        <v>26299.881</v>
      </c>
    </row>
    <row r="38" spans="1:7" ht="16.5">
      <c r="A38" s="5" t="s">
        <v>1</v>
      </c>
      <c r="B38" s="21">
        <v>40531801</v>
      </c>
      <c r="C38" s="22">
        <v>13038044</v>
      </c>
      <c r="D38" s="22">
        <v>27206375</v>
      </c>
      <c r="E38" s="22">
        <f t="shared" si="0"/>
        <v>40531.801</v>
      </c>
      <c r="F38" s="22">
        <f t="shared" si="1"/>
        <v>13038.044</v>
      </c>
      <c r="G38" s="22">
        <f t="shared" si="2"/>
        <v>27206.375</v>
      </c>
    </row>
    <row r="39" spans="1:7" ht="16.5">
      <c r="A39" s="5" t="s">
        <v>2</v>
      </c>
      <c r="B39" s="21">
        <v>43308309</v>
      </c>
      <c r="C39" s="22">
        <v>14421726</v>
      </c>
      <c r="D39" s="22">
        <v>28511673</v>
      </c>
      <c r="E39" s="22">
        <f t="shared" si="0"/>
        <v>43308.309</v>
      </c>
      <c r="F39" s="22">
        <f t="shared" si="1"/>
        <v>14421.726</v>
      </c>
      <c r="G39" s="22">
        <f t="shared" si="2"/>
        <v>28511.673</v>
      </c>
    </row>
    <row r="40" spans="1:7" ht="16.5">
      <c r="A40" s="5" t="s">
        <v>3</v>
      </c>
      <c r="B40" s="21">
        <v>49575317</v>
      </c>
      <c r="C40" s="22">
        <v>15087186</v>
      </c>
      <c r="D40" s="22">
        <v>34067366</v>
      </c>
      <c r="E40" s="22">
        <f t="shared" si="0"/>
        <v>49575.317</v>
      </c>
      <c r="F40" s="22">
        <f t="shared" si="1"/>
        <v>15087.186</v>
      </c>
      <c r="G40" s="22">
        <f t="shared" si="2"/>
        <v>34067.366</v>
      </c>
    </row>
    <row r="41" spans="1:7" ht="16.5">
      <c r="A41" s="5" t="s">
        <v>4</v>
      </c>
      <c r="B41" s="21">
        <v>52785698</v>
      </c>
      <c r="C41" s="22">
        <v>14713857</v>
      </c>
      <c r="D41" s="22">
        <v>37723102</v>
      </c>
      <c r="E41" s="22">
        <f t="shared" si="0"/>
        <v>52785.698</v>
      </c>
      <c r="F41" s="22">
        <f t="shared" si="1"/>
        <v>14713.857</v>
      </c>
      <c r="G41" s="22">
        <f t="shared" si="2"/>
        <v>37723.102</v>
      </c>
    </row>
    <row r="42" spans="1:7" ht="16.5">
      <c r="A42" s="5" t="s">
        <v>5</v>
      </c>
      <c r="B42" s="21">
        <v>54684140</v>
      </c>
      <c r="C42" s="22">
        <v>15405253</v>
      </c>
      <c r="D42" s="22">
        <v>38907878</v>
      </c>
      <c r="E42" s="22">
        <f t="shared" si="0"/>
        <v>54684.14</v>
      </c>
      <c r="F42" s="22">
        <f t="shared" si="1"/>
        <v>15405.253</v>
      </c>
      <c r="G42" s="22">
        <f t="shared" si="2"/>
        <v>38907.878</v>
      </c>
    </row>
    <row r="43" spans="1:7" ht="16.5">
      <c r="A43" s="5" t="s">
        <v>17</v>
      </c>
      <c r="B43" s="21">
        <v>57720819</v>
      </c>
      <c r="C43" s="22">
        <v>17653291</v>
      </c>
      <c r="D43" s="22">
        <v>39658116</v>
      </c>
      <c r="E43" s="22">
        <f t="shared" si="0"/>
        <v>57720.819</v>
      </c>
      <c r="F43" s="22">
        <f t="shared" si="1"/>
        <v>17653.291</v>
      </c>
      <c r="G43" s="22">
        <f t="shared" si="2"/>
        <v>39658.116</v>
      </c>
    </row>
    <row r="44" spans="1:7" ht="16.5">
      <c r="A44" s="5" t="s">
        <v>18</v>
      </c>
      <c r="B44" s="21">
        <v>57821733</v>
      </c>
      <c r="C44" s="22">
        <v>17307802</v>
      </c>
      <c r="D44" s="22">
        <v>40091497</v>
      </c>
      <c r="E44" s="22">
        <f t="shared" si="0"/>
        <v>57821.733</v>
      </c>
      <c r="F44" s="22">
        <f t="shared" si="1"/>
        <v>17307.802</v>
      </c>
      <c r="G44" s="22">
        <f t="shared" si="2"/>
        <v>40091.497</v>
      </c>
    </row>
    <row r="45" spans="1:7" ht="16.5">
      <c r="A45" s="5" t="s">
        <v>6</v>
      </c>
      <c r="B45" s="21">
        <v>61006601</v>
      </c>
      <c r="C45" s="22">
        <v>18717832</v>
      </c>
      <c r="D45" s="22">
        <v>41812597</v>
      </c>
      <c r="E45" s="22">
        <f t="shared" si="0"/>
        <v>61006.601</v>
      </c>
      <c r="F45" s="22">
        <f t="shared" si="1"/>
        <v>18717.832</v>
      </c>
      <c r="G45" s="22">
        <f t="shared" si="2"/>
        <v>41812.597</v>
      </c>
    </row>
    <row r="46" spans="1:7" ht="16.5">
      <c r="A46" s="5" t="s">
        <v>7</v>
      </c>
      <c r="B46" s="21">
        <v>59679044</v>
      </c>
      <c r="C46" s="22">
        <v>16301507</v>
      </c>
      <c r="D46" s="22">
        <v>42872153</v>
      </c>
      <c r="E46" s="22">
        <f t="shared" si="0"/>
        <v>59679.044</v>
      </c>
      <c r="F46" s="22">
        <f t="shared" si="1"/>
        <v>16301.507</v>
      </c>
      <c r="G46" s="22">
        <f t="shared" si="2"/>
        <v>42872.153</v>
      </c>
    </row>
    <row r="47" spans="1:7" ht="16.5">
      <c r="A47" s="5" t="s">
        <v>8</v>
      </c>
      <c r="B47" s="21">
        <v>63533238</v>
      </c>
      <c r="C47" s="22">
        <v>16627868</v>
      </c>
      <c r="D47" s="22">
        <v>46388284</v>
      </c>
      <c r="E47" s="22">
        <f t="shared" si="0"/>
        <v>63533.238</v>
      </c>
      <c r="F47" s="22">
        <f t="shared" si="1"/>
        <v>16627.868</v>
      </c>
      <c r="G47" s="22">
        <f t="shared" si="2"/>
        <v>46388.284</v>
      </c>
    </row>
    <row r="48" spans="1:7" ht="16.5">
      <c r="A48" s="5" t="s">
        <v>9</v>
      </c>
      <c r="B48" s="21">
        <v>66819124</v>
      </c>
      <c r="C48" s="22">
        <v>16947608</v>
      </c>
      <c r="D48" s="22">
        <v>49400280</v>
      </c>
      <c r="E48" s="22">
        <f t="shared" si="0"/>
        <v>66819.124</v>
      </c>
      <c r="F48" s="22">
        <f t="shared" si="1"/>
        <v>16947.608</v>
      </c>
      <c r="G48" s="22">
        <f t="shared" si="2"/>
        <v>49400.28</v>
      </c>
    </row>
    <row r="49" spans="1:7" ht="16.5">
      <c r="A49" s="5" t="s">
        <v>10</v>
      </c>
      <c r="B49" s="21">
        <v>64890724</v>
      </c>
      <c r="C49" s="22">
        <v>17210244</v>
      </c>
      <c r="D49" s="22">
        <v>47252621</v>
      </c>
      <c r="E49" s="22">
        <f t="shared" si="0"/>
        <v>64890.724</v>
      </c>
      <c r="F49" s="22">
        <f t="shared" si="1"/>
        <v>17210.244</v>
      </c>
      <c r="G49" s="22">
        <f t="shared" si="2"/>
        <v>47252.621</v>
      </c>
    </row>
    <row r="50" spans="1:7" ht="16.5">
      <c r="A50" s="5" t="s">
        <v>11</v>
      </c>
      <c r="B50" s="21">
        <v>63474364</v>
      </c>
      <c r="C50" s="22">
        <v>16683876</v>
      </c>
      <c r="D50" s="22">
        <v>46406686</v>
      </c>
      <c r="E50" s="22">
        <f t="shared" si="0"/>
        <v>63474.364</v>
      </c>
      <c r="F50" s="22">
        <f t="shared" si="1"/>
        <v>16683.876</v>
      </c>
      <c r="G50" s="22">
        <f t="shared" si="2"/>
        <v>46406.686</v>
      </c>
    </row>
    <row r="51" spans="1:7" ht="16.5">
      <c r="A51" s="5" t="s">
        <v>12</v>
      </c>
      <c r="B51" s="21">
        <v>58202083</v>
      </c>
      <c r="C51" s="22">
        <v>18736920</v>
      </c>
      <c r="D51" s="22">
        <v>39140298</v>
      </c>
      <c r="E51" s="22">
        <f t="shared" si="0"/>
        <v>58202.083</v>
      </c>
      <c r="F51" s="22">
        <f t="shared" si="1"/>
        <v>18736.92</v>
      </c>
      <c r="G51" s="22">
        <f t="shared" si="2"/>
        <v>39140.298</v>
      </c>
    </row>
    <row r="52" spans="1:7" ht="16.5">
      <c r="A52" s="5" t="s">
        <v>13</v>
      </c>
      <c r="B52" s="21">
        <v>60790056</v>
      </c>
      <c r="C52" s="22">
        <v>25021464</v>
      </c>
      <c r="D52" s="22">
        <v>35507979</v>
      </c>
      <c r="E52" s="22">
        <f t="shared" si="0"/>
        <v>60790.056</v>
      </c>
      <c r="F52" s="22">
        <f t="shared" si="1"/>
        <v>25021.464</v>
      </c>
      <c r="G52" s="22">
        <f t="shared" si="2"/>
        <v>35507.979</v>
      </c>
    </row>
    <row r="53" spans="1:7" ht="16.5">
      <c r="A53" s="5" t="s">
        <v>14</v>
      </c>
      <c r="B53" s="21">
        <v>53319060</v>
      </c>
      <c r="C53" s="22">
        <v>19875011</v>
      </c>
      <c r="D53" s="22">
        <v>33255548</v>
      </c>
      <c r="E53" s="22">
        <f t="shared" si="0"/>
        <v>53319.06</v>
      </c>
      <c r="F53" s="22">
        <f t="shared" si="1"/>
        <v>19875.011</v>
      </c>
      <c r="G53" s="22">
        <f t="shared" si="2"/>
        <v>33255.548</v>
      </c>
    </row>
    <row r="54" spans="1:7" ht="16.5">
      <c r="A54" s="5" t="s">
        <v>15</v>
      </c>
      <c r="B54" s="21">
        <v>51244186</v>
      </c>
      <c r="C54" s="22">
        <v>18873207</v>
      </c>
      <c r="D54" s="22">
        <v>32217316</v>
      </c>
      <c r="E54" s="22">
        <f t="shared" si="0"/>
        <v>51244.186</v>
      </c>
      <c r="F54" s="22">
        <f t="shared" si="1"/>
        <v>18873.207</v>
      </c>
      <c r="G54" s="22">
        <f t="shared" si="2"/>
        <v>32217.316</v>
      </c>
    </row>
    <row r="55" spans="1:7" ht="16.5">
      <c r="A55" s="5" t="s">
        <v>16</v>
      </c>
      <c r="B55" s="21">
        <v>51898088</v>
      </c>
      <c r="C55" s="22">
        <v>19393263</v>
      </c>
      <c r="D55" s="22">
        <v>32335001</v>
      </c>
      <c r="E55" s="22">
        <f t="shared" si="0"/>
        <v>51898.088</v>
      </c>
      <c r="F55" s="22">
        <f t="shared" si="1"/>
        <v>19393.263</v>
      </c>
      <c r="G55" s="22">
        <f t="shared" si="2"/>
        <v>32335.001</v>
      </c>
    </row>
    <row r="56" spans="1:7" ht="16.5">
      <c r="A56" s="8" t="s">
        <v>19</v>
      </c>
      <c r="B56" s="21">
        <v>51154079</v>
      </c>
      <c r="C56" s="22">
        <v>20702843</v>
      </c>
      <c r="D56" s="22">
        <v>30263746</v>
      </c>
      <c r="E56" s="22">
        <f t="shared" si="0"/>
        <v>51154.079</v>
      </c>
      <c r="F56" s="22">
        <f t="shared" si="1"/>
        <v>20702.843</v>
      </c>
      <c r="G56" s="22">
        <f t="shared" si="2"/>
        <v>30263.746</v>
      </c>
    </row>
    <row r="57" spans="1:7" ht="16.5">
      <c r="A57" s="8" t="s">
        <v>20</v>
      </c>
      <c r="B57" s="21">
        <v>55691253</v>
      </c>
      <c r="C57" s="22">
        <v>23241022</v>
      </c>
      <c r="D57" s="22">
        <v>32213880</v>
      </c>
      <c r="E57" s="22">
        <f t="shared" si="0"/>
        <v>55691.253</v>
      </c>
      <c r="F57" s="22">
        <f t="shared" si="1"/>
        <v>23241.022</v>
      </c>
      <c r="G57" s="22">
        <f t="shared" si="2"/>
        <v>32213.88</v>
      </c>
    </row>
    <row r="58" spans="1:7" ht="16.5">
      <c r="A58" s="8" t="s">
        <v>21</v>
      </c>
      <c r="B58" s="21">
        <v>49047225</v>
      </c>
      <c r="C58" s="22">
        <v>20761248</v>
      </c>
      <c r="D58" s="22">
        <v>28066210</v>
      </c>
      <c r="E58" s="22">
        <f t="shared" si="0"/>
        <v>49047.225</v>
      </c>
      <c r="F58" s="22">
        <f t="shared" si="1"/>
        <v>20761.248</v>
      </c>
      <c r="G58" s="22">
        <f t="shared" si="2"/>
        <v>28066.21</v>
      </c>
    </row>
    <row r="59" spans="1:7" ht="16.5">
      <c r="A59" s="23" t="s">
        <v>63</v>
      </c>
      <c r="E59" s="22">
        <v>48993</v>
      </c>
      <c r="F59" s="22">
        <v>21696</v>
      </c>
      <c r="G59" s="22">
        <v>27074</v>
      </c>
    </row>
    <row r="60" spans="1:7" ht="16.5">
      <c r="A60" s="23" t="s">
        <v>64</v>
      </c>
      <c r="E60" s="22">
        <v>48982</v>
      </c>
      <c r="F60" s="22">
        <v>23614</v>
      </c>
      <c r="G60" s="22">
        <v>25167</v>
      </c>
    </row>
    <row r="61" spans="1:7" ht="16.5">
      <c r="A61" s="23" t="s">
        <v>65</v>
      </c>
      <c r="E61" s="22">
        <v>47274</v>
      </c>
      <c r="F61" s="22">
        <v>23147</v>
      </c>
      <c r="G61" s="22">
        <v>23958</v>
      </c>
    </row>
    <row r="62" spans="1:7" ht="16.5">
      <c r="A62" s="23" t="s">
        <v>66</v>
      </c>
      <c r="E62" s="22">
        <v>45912</v>
      </c>
      <c r="F62" s="22">
        <v>22476</v>
      </c>
      <c r="G62" s="22">
        <v>23288</v>
      </c>
    </row>
    <row r="63" spans="1:7" ht="16.5">
      <c r="A63" s="23" t="s">
        <v>67</v>
      </c>
      <c r="E63" s="22">
        <v>49184</v>
      </c>
      <c r="F63" s="22">
        <v>27083</v>
      </c>
      <c r="G63" s="22">
        <v>21931</v>
      </c>
    </row>
    <row r="66" ht="16.5">
      <c r="H66" s="2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林雨蓉</dc:creator>
  <cp:keywords/>
  <dc:description/>
  <cp:lastModifiedBy>涂欽智</cp:lastModifiedBy>
  <cp:lastPrinted>2013-05-10T02:52:29Z</cp:lastPrinted>
  <dcterms:created xsi:type="dcterms:W3CDTF">2012-02-07T01:41:56Z</dcterms:created>
  <dcterms:modified xsi:type="dcterms:W3CDTF">2013-05-13T03:23:41Z</dcterms:modified>
  <cp:category/>
  <cp:version/>
  <cp:contentType/>
  <cp:contentStatus/>
</cp:coreProperties>
</file>